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chartsheets/sheet3.xml" ContentType="application/vnd.openxmlformats-officedocument.spreadsheetml.chartsheet+xml"/>
  <Override PartName="/xl/drawings/drawing8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7545" windowHeight="4800" tabRatio="836" activeTab="0"/>
  </bookViews>
  <sheets>
    <sheet name="Werte" sheetId="1" r:id="rId1"/>
    <sheet name="Faeq.FArcgis" sheetId="2" r:id="rId2"/>
    <sheet name="Flaeche_Umfang" sheetId="3" r:id="rId3"/>
    <sheet name="Vergleich_Hoffmann" sheetId="4" r:id="rId4"/>
    <sheet name="Vergleich_Zander" sheetId="5" r:id="rId5"/>
    <sheet name="Daten_Diag" sheetId="6" r:id="rId6"/>
    <sheet name="Diag_Flaechenfehler" sheetId="7" r:id="rId7"/>
    <sheet name="Diag_Flaechenfehler_3D" sheetId="8" r:id="rId8"/>
    <sheet name="Diag_Laengenfehler" sheetId="9" r:id="rId9"/>
    <sheet name="Diag_Laengenfehler_3D" sheetId="10" r:id="rId10"/>
  </sheets>
  <definedNames>
    <definedName name="dX">#REF!</definedName>
    <definedName name="dY">#REF!</definedName>
    <definedName name="Fehler_X">#REF!</definedName>
    <definedName name="Fehler_Y">#REF!</definedName>
    <definedName name="Horizontaldistanz">#REF!</definedName>
    <definedName name="LNE">#REF!</definedName>
    <definedName name="PGG">#REF!</definedName>
    <definedName name="PGO">#REF!</definedName>
    <definedName name="PGZ">#REF!</definedName>
    <definedName name="Richtung">#REF!</definedName>
    <definedName name="Umfang">'Werte'!$R$34:$R$134</definedName>
    <definedName name="Winkelmaß_Hz">#REF!</definedName>
  </definedNames>
  <calcPr fullCalcOnLoad="1"/>
</workbook>
</file>

<file path=xl/sharedStrings.xml><?xml version="1.0" encoding="utf-8"?>
<sst xmlns="http://schemas.openxmlformats.org/spreadsheetml/2006/main" count="399" uniqueCount="187">
  <si>
    <t>Bezeichnung</t>
  </si>
  <si>
    <t>Kompass/Fadenmessgerät</t>
  </si>
  <si>
    <t>Kompass/Ultraschall</t>
  </si>
  <si>
    <t>Ascos Referenzdaten</t>
  </si>
  <si>
    <t>A</t>
  </si>
  <si>
    <t>B</t>
  </si>
  <si>
    <t>C</t>
  </si>
  <si>
    <t>D</t>
  </si>
  <si>
    <t>E</t>
  </si>
  <si>
    <t>F</t>
  </si>
  <si>
    <t>Realer absoluter
Flächenfehler</t>
  </si>
  <si>
    <r>
      <t>f</t>
    </r>
    <r>
      <rPr>
        <sz val="8"/>
        <rFont val="Arial"/>
        <family val="2"/>
      </rPr>
      <t xml:space="preserve">F,abs,real </t>
    </r>
    <r>
      <rPr>
        <sz val="12"/>
        <rFont val="Arial"/>
        <family val="2"/>
      </rPr>
      <t>/ F</t>
    </r>
    <r>
      <rPr>
        <sz val="8"/>
        <rFont val="Arial"/>
        <family val="2"/>
      </rPr>
      <t>Referenz</t>
    </r>
  </si>
  <si>
    <r>
      <t>F</t>
    </r>
    <r>
      <rPr>
        <sz val="8"/>
        <rFont val="Arial"/>
        <family val="2"/>
      </rPr>
      <t>Referenz</t>
    </r>
  </si>
  <si>
    <r>
      <t>U</t>
    </r>
    <r>
      <rPr>
        <sz val="8"/>
        <rFont val="Arial"/>
        <family val="2"/>
      </rPr>
      <t>Referenz</t>
    </r>
  </si>
  <si>
    <t>Formelzeichen</t>
  </si>
  <si>
    <t>Berechnung</t>
  </si>
  <si>
    <t>im Aequometer</t>
  </si>
  <si>
    <r>
      <t>F</t>
    </r>
    <r>
      <rPr>
        <sz val="8"/>
        <rFont val="Arial"/>
        <family val="2"/>
      </rPr>
      <t>aeq</t>
    </r>
  </si>
  <si>
    <r>
      <t>U</t>
    </r>
    <r>
      <rPr>
        <sz val="8"/>
        <rFont val="Arial"/>
        <family val="2"/>
      </rPr>
      <t>aeq</t>
    </r>
  </si>
  <si>
    <r>
      <t>F</t>
    </r>
    <r>
      <rPr>
        <i/>
        <sz val="8"/>
        <rFont val="Arial"/>
        <family val="2"/>
      </rPr>
      <t xml:space="preserve">aeq - </t>
    </r>
    <r>
      <rPr>
        <i/>
        <sz val="12"/>
        <rFont val="Arial"/>
        <family val="2"/>
      </rPr>
      <t>F</t>
    </r>
    <r>
      <rPr>
        <i/>
        <sz val="8"/>
        <rFont val="Arial"/>
        <family val="2"/>
      </rPr>
      <t>Referenz</t>
    </r>
  </si>
  <si>
    <r>
      <t>U</t>
    </r>
    <r>
      <rPr>
        <i/>
        <sz val="8"/>
        <rFont val="Arial"/>
        <family val="2"/>
      </rPr>
      <t xml:space="preserve">aeq </t>
    </r>
    <r>
      <rPr>
        <i/>
        <sz val="12"/>
        <rFont val="Arial"/>
        <family val="2"/>
      </rPr>
      <t>- U</t>
    </r>
    <r>
      <rPr>
        <i/>
        <sz val="8"/>
        <rFont val="Arial"/>
        <family val="2"/>
      </rPr>
      <t>Referenz</t>
    </r>
  </si>
  <si>
    <r>
      <t>f</t>
    </r>
    <r>
      <rPr>
        <sz val="10"/>
        <rFont val="Arial"/>
        <family val="2"/>
      </rPr>
      <t>L</t>
    </r>
    <r>
      <rPr>
        <sz val="8"/>
        <rFont val="Arial"/>
        <family val="2"/>
      </rPr>
      <t>,abs,aeq</t>
    </r>
  </si>
  <si>
    <r>
      <t>f</t>
    </r>
    <r>
      <rPr>
        <sz val="10"/>
        <rFont val="Arial"/>
        <family val="2"/>
      </rPr>
      <t>L</t>
    </r>
    <r>
      <rPr>
        <sz val="8"/>
        <rFont val="Arial"/>
        <family val="2"/>
      </rPr>
      <t>,prz,aeq</t>
    </r>
  </si>
  <si>
    <r>
      <t>f</t>
    </r>
    <r>
      <rPr>
        <sz val="10"/>
        <rFont val="Arial"/>
        <family val="2"/>
      </rPr>
      <t>F</t>
    </r>
    <r>
      <rPr>
        <sz val="8"/>
        <rFont val="Arial"/>
        <family val="2"/>
      </rPr>
      <t>,abs,aeq,ALT!</t>
    </r>
  </si>
  <si>
    <r>
      <t>f</t>
    </r>
    <r>
      <rPr>
        <sz val="10"/>
        <rFont val="Arial"/>
        <family val="2"/>
      </rPr>
      <t>F</t>
    </r>
    <r>
      <rPr>
        <sz val="8"/>
        <rFont val="Arial"/>
        <family val="2"/>
      </rPr>
      <t>,prz,aeq,ALT!</t>
    </r>
  </si>
  <si>
    <r>
      <t>f</t>
    </r>
    <r>
      <rPr>
        <i/>
        <sz val="10"/>
        <rFont val="Arial"/>
        <family val="2"/>
      </rPr>
      <t>L</t>
    </r>
    <r>
      <rPr>
        <i/>
        <sz val="8"/>
        <rFont val="Arial"/>
        <family val="2"/>
      </rPr>
      <t>,abs,aeq</t>
    </r>
    <r>
      <rPr>
        <i/>
        <sz val="12"/>
        <rFont val="Arial"/>
        <family val="2"/>
      </rPr>
      <t>²</t>
    </r>
  </si>
  <si>
    <r>
      <t>f</t>
    </r>
    <r>
      <rPr>
        <sz val="10"/>
        <rFont val="Arial"/>
        <family val="2"/>
      </rPr>
      <t>F</t>
    </r>
    <r>
      <rPr>
        <sz val="8"/>
        <rFont val="Arial"/>
        <family val="2"/>
      </rPr>
      <t>,prz,aeq</t>
    </r>
  </si>
  <si>
    <r>
      <t>f</t>
    </r>
    <r>
      <rPr>
        <sz val="10"/>
        <rFont val="Arial"/>
        <family val="2"/>
      </rPr>
      <t>F</t>
    </r>
    <r>
      <rPr>
        <sz val="8"/>
        <rFont val="Arial"/>
        <family val="2"/>
      </rPr>
      <t>,abs,aeq</t>
    </r>
  </si>
  <si>
    <r>
      <t>f</t>
    </r>
    <r>
      <rPr>
        <i/>
        <sz val="8"/>
        <rFont val="Arial"/>
        <family val="2"/>
      </rPr>
      <t>F,abs,aeq,ALT!</t>
    </r>
    <r>
      <rPr>
        <i/>
        <sz val="12"/>
        <rFont val="Arial"/>
        <family val="2"/>
      </rPr>
      <t xml:space="preserve"> /
F</t>
    </r>
    <r>
      <rPr>
        <i/>
        <sz val="10"/>
        <rFont val="Arial"/>
        <family val="2"/>
      </rPr>
      <t>aeq</t>
    </r>
  </si>
  <si>
    <r>
      <t>|F</t>
    </r>
    <r>
      <rPr>
        <i/>
        <sz val="8"/>
        <rFont val="Arial"/>
        <family val="2"/>
      </rPr>
      <t>PGO</t>
    </r>
    <r>
      <rPr>
        <i/>
        <sz val="12"/>
        <rFont val="Arial"/>
        <family val="2"/>
      </rPr>
      <t>-F</t>
    </r>
    <r>
      <rPr>
        <i/>
        <sz val="8"/>
        <rFont val="Arial"/>
        <family val="2"/>
      </rPr>
      <t>PGG</t>
    </r>
    <r>
      <rPr>
        <i/>
        <sz val="12"/>
        <rFont val="Arial"/>
        <family val="2"/>
      </rPr>
      <t>|</t>
    </r>
  </si>
  <si>
    <r>
      <t>f</t>
    </r>
    <r>
      <rPr>
        <i/>
        <sz val="8"/>
        <rFont val="Arial"/>
        <family val="2"/>
      </rPr>
      <t>F,abs,real</t>
    </r>
  </si>
  <si>
    <r>
      <t>f</t>
    </r>
    <r>
      <rPr>
        <i/>
        <sz val="8"/>
        <rFont val="Arial"/>
        <family val="2"/>
      </rPr>
      <t>L,abs,real</t>
    </r>
  </si>
  <si>
    <r>
      <t>f</t>
    </r>
    <r>
      <rPr>
        <i/>
        <sz val="8"/>
        <rFont val="Arial"/>
        <family val="2"/>
      </rPr>
      <t>L,prz,real</t>
    </r>
  </si>
  <si>
    <r>
      <t>f</t>
    </r>
    <r>
      <rPr>
        <i/>
        <sz val="8"/>
        <rFont val="Arial"/>
        <family val="2"/>
      </rPr>
      <t xml:space="preserve">F,abs,aeq </t>
    </r>
    <r>
      <rPr>
        <i/>
        <sz val="12"/>
        <rFont val="Arial"/>
        <family val="2"/>
      </rPr>
      <t>/ F</t>
    </r>
    <r>
      <rPr>
        <i/>
        <sz val="10"/>
        <rFont val="Arial"/>
        <family val="2"/>
      </rPr>
      <t>aeq</t>
    </r>
  </si>
  <si>
    <t>Einheit</t>
  </si>
  <si>
    <t>[ha]</t>
  </si>
  <si>
    <t>[km]</t>
  </si>
  <si>
    <t>[m]</t>
  </si>
  <si>
    <t>%</t>
  </si>
  <si>
    <t>Fläche</t>
  </si>
  <si>
    <t>Umfang</t>
  </si>
  <si>
    <t>Absoluter Flächenfehler nach der alten Berechnungs-methode</t>
  </si>
  <si>
    <t>Realer, absoluter Streckenfehler</t>
  </si>
  <si>
    <t>Realer relativer Flächenfehler</t>
  </si>
  <si>
    <t>Relativer Flächenfehler nach der alten Berechnungs-methode</t>
  </si>
  <si>
    <t>Realer, relativer Streckenfehler</t>
  </si>
  <si>
    <r>
      <t>f</t>
    </r>
    <r>
      <rPr>
        <i/>
        <sz val="8"/>
        <rFont val="Arial"/>
        <family val="2"/>
      </rPr>
      <t>L,abs,real</t>
    </r>
    <r>
      <rPr>
        <i/>
        <sz val="12"/>
        <rFont val="Arial"/>
        <family val="2"/>
      </rPr>
      <t xml:space="preserve"> / U</t>
    </r>
    <r>
      <rPr>
        <i/>
        <sz val="8"/>
        <rFont val="Arial"/>
        <family val="2"/>
      </rPr>
      <t>Referenz</t>
    </r>
  </si>
  <si>
    <t>Berechneter, relativer Streckenfehler</t>
  </si>
  <si>
    <r>
      <t>f</t>
    </r>
    <r>
      <rPr>
        <i/>
        <sz val="8"/>
        <rFont val="Arial"/>
        <family val="2"/>
      </rPr>
      <t>L,abs,aeq</t>
    </r>
    <r>
      <rPr>
        <i/>
        <sz val="12"/>
        <rFont val="Arial"/>
        <family val="2"/>
      </rPr>
      <t xml:space="preserve"> / U</t>
    </r>
    <r>
      <rPr>
        <i/>
        <sz val="8"/>
        <rFont val="Arial"/>
        <family val="2"/>
      </rPr>
      <t>aeq</t>
    </r>
  </si>
  <si>
    <t>ASCOS Referenzdaten</t>
  </si>
  <si>
    <t>Bussole / Bandmass</t>
  </si>
  <si>
    <t>Bussole / Fadenmessgerät</t>
  </si>
  <si>
    <t>Bussole / Ultraschall</t>
  </si>
  <si>
    <r>
      <t>f</t>
    </r>
    <r>
      <rPr>
        <sz val="10"/>
        <rFont val="Arial"/>
        <family val="2"/>
      </rPr>
      <t>L</t>
    </r>
    <r>
      <rPr>
        <sz val="8"/>
        <rFont val="Arial"/>
        <family val="2"/>
      </rPr>
      <t xml:space="preserve">,abs,aeq </t>
    </r>
    <r>
      <rPr>
        <sz val="12"/>
        <rFont val="Arial"/>
        <family val="2"/>
      </rPr>
      <t>/ U</t>
    </r>
    <r>
      <rPr>
        <sz val="8"/>
        <rFont val="Arial"/>
        <family val="2"/>
      </rPr>
      <t>aeq</t>
    </r>
  </si>
  <si>
    <r>
      <t>f</t>
    </r>
    <r>
      <rPr>
        <i/>
        <sz val="8"/>
        <rFont val="Arial"/>
        <family val="2"/>
      </rPr>
      <t>L,prz,aeq</t>
    </r>
  </si>
  <si>
    <t>Als offenes Polygon gemessen.</t>
  </si>
  <si>
    <t>Nicht erhoben.</t>
  </si>
  <si>
    <r>
      <t>f</t>
    </r>
    <r>
      <rPr>
        <i/>
        <sz val="8"/>
        <rFont val="Arial"/>
        <family val="2"/>
      </rPr>
      <t>F,prz,real</t>
    </r>
  </si>
  <si>
    <t>Realer Flächenfehler, Fadenmessgerät</t>
  </si>
  <si>
    <t>Nach alter Methode berechneter Flächenfehler, Fadenmessgerät</t>
  </si>
  <si>
    <t>Realer Flächenfehler, Ultraschall</t>
  </si>
  <si>
    <t>Nach alter Methode berechneter Flächenfehler, Ultraschall</t>
  </si>
  <si>
    <t>Nach neuer Methode berechneter Flächenfehler, Fadenmessgerät</t>
  </si>
  <si>
    <t>Nach neuer Methode berechneter Flächenfehler, Ultraschall</t>
  </si>
  <si>
    <t>Realer Längenfehler, Fadenmessgerät</t>
  </si>
  <si>
    <t>Realer Längenfehler, Ultraschall</t>
  </si>
  <si>
    <t>Berechneter Längenfehler, Fadenmessgerät</t>
  </si>
  <si>
    <t>Berechneter Längenfehler, Ultraschall</t>
  </si>
  <si>
    <t>Berechneter Flächenfehler, Fadenmessgerät</t>
  </si>
  <si>
    <t>Berechneter Flächenfehler, ALT!, Fadenmessgerät</t>
  </si>
  <si>
    <t>Flaechenfehler</t>
  </si>
  <si>
    <t>Laengenfehler</t>
  </si>
  <si>
    <t>Laengenfehler 3D</t>
  </si>
  <si>
    <t>Flaechenfehler 3D</t>
  </si>
  <si>
    <t>Nicht erhoben</t>
  </si>
  <si>
    <t>Relativer Flächenfehler nach der neuen Berechnungs-methode</t>
  </si>
  <si>
    <r>
      <t>Fläche B / 5000</t>
    </r>
    <r>
      <rPr>
        <sz val="10"/>
        <rFont val="Arial"/>
        <family val="2"/>
      </rPr>
      <t xml:space="preserve"> Messungen mit Bussole</t>
    </r>
  </si>
  <si>
    <t>Fläche
ohne
Hilfspunkte</t>
  </si>
  <si>
    <t>Umfang
ohne
Hilfspunkte</t>
  </si>
  <si>
    <t>Absoluter
Längen-
fehler</t>
  </si>
  <si>
    <t>Relativer Längen-
fehler</t>
  </si>
  <si>
    <t>Abschluss-
fehler der Messung</t>
  </si>
  <si>
    <t>im
Aequometer</t>
  </si>
  <si>
    <r>
      <t>F</t>
    </r>
    <r>
      <rPr>
        <sz val="8"/>
        <rFont val="Arial"/>
        <family val="2"/>
      </rPr>
      <t>aeq,2</t>
    </r>
  </si>
  <si>
    <r>
      <t>U</t>
    </r>
    <r>
      <rPr>
        <sz val="8"/>
        <rFont val="Arial"/>
        <family val="2"/>
      </rPr>
      <t>aeq,2</t>
    </r>
  </si>
  <si>
    <t>Realer absoluter
Flächenfehler
ohne Hilfspunkte</t>
  </si>
  <si>
    <t>Realer, absoluter Streckenfehler
ohne Hilfspunkte</t>
  </si>
  <si>
    <t>Realer relativer Flächenfehler
ohne Hilfspunkte</t>
  </si>
  <si>
    <r>
      <t>f</t>
    </r>
    <r>
      <rPr>
        <i/>
        <sz val="8"/>
        <rFont val="Arial"/>
        <family val="2"/>
      </rPr>
      <t>F,prz,real,2</t>
    </r>
  </si>
  <si>
    <r>
      <t>f</t>
    </r>
    <r>
      <rPr>
        <i/>
        <sz val="8"/>
        <rFont val="Arial"/>
        <family val="2"/>
      </rPr>
      <t>L,abs,real,2</t>
    </r>
  </si>
  <si>
    <r>
      <t>f</t>
    </r>
    <r>
      <rPr>
        <i/>
        <sz val="8"/>
        <rFont val="Arial"/>
        <family val="2"/>
      </rPr>
      <t>F,abs,real,2</t>
    </r>
  </si>
  <si>
    <r>
      <t>f</t>
    </r>
    <r>
      <rPr>
        <i/>
        <sz val="8"/>
        <rFont val="Arial"/>
        <family val="2"/>
      </rPr>
      <t>L,prz,real,2</t>
    </r>
  </si>
  <si>
    <r>
      <t>F</t>
    </r>
    <r>
      <rPr>
        <i/>
        <sz val="8"/>
        <rFont val="Arial"/>
        <family val="2"/>
      </rPr>
      <t xml:space="preserve">aeq,2 - </t>
    </r>
    <r>
      <rPr>
        <i/>
        <sz val="12"/>
        <rFont val="Arial"/>
        <family val="2"/>
      </rPr>
      <t>F</t>
    </r>
    <r>
      <rPr>
        <i/>
        <sz val="8"/>
        <rFont val="Arial"/>
        <family val="2"/>
      </rPr>
      <t>Referenz</t>
    </r>
  </si>
  <si>
    <r>
      <t>U</t>
    </r>
    <r>
      <rPr>
        <i/>
        <sz val="8"/>
        <rFont val="Arial"/>
        <family val="2"/>
      </rPr>
      <t xml:space="preserve">aeq,2 </t>
    </r>
    <r>
      <rPr>
        <i/>
        <sz val="12"/>
        <rFont val="Arial"/>
        <family val="2"/>
      </rPr>
      <t>- U</t>
    </r>
    <r>
      <rPr>
        <i/>
        <sz val="8"/>
        <rFont val="Arial"/>
        <family val="2"/>
      </rPr>
      <t>Referenz</t>
    </r>
  </si>
  <si>
    <r>
      <t>f</t>
    </r>
    <r>
      <rPr>
        <sz val="8"/>
        <rFont val="Arial"/>
        <family val="2"/>
      </rPr>
      <t xml:space="preserve">F,abs,real,2 </t>
    </r>
    <r>
      <rPr>
        <sz val="12"/>
        <rFont val="Arial"/>
        <family val="2"/>
      </rPr>
      <t>/ F</t>
    </r>
    <r>
      <rPr>
        <sz val="8"/>
        <rFont val="Arial"/>
        <family val="2"/>
      </rPr>
      <t>Referenz</t>
    </r>
  </si>
  <si>
    <r>
      <t>f</t>
    </r>
    <r>
      <rPr>
        <i/>
        <sz val="8"/>
        <rFont val="Arial"/>
        <family val="2"/>
      </rPr>
      <t>L,abs,real,2</t>
    </r>
    <r>
      <rPr>
        <i/>
        <sz val="12"/>
        <rFont val="Arial"/>
        <family val="2"/>
      </rPr>
      <t xml:space="preserve"> / U</t>
    </r>
    <r>
      <rPr>
        <i/>
        <sz val="8"/>
        <rFont val="Arial"/>
        <family val="2"/>
      </rPr>
      <t>Referenz</t>
    </r>
  </si>
  <si>
    <t>Realer Flächenfehler, Fadenmessgerät ohne Hilfspunkte</t>
  </si>
  <si>
    <t>Realer Flächenfehler, Ultraschall ohne Hilfspunkte</t>
  </si>
  <si>
    <t>Realer, relativer Streckenfehler ohne Hilfspunkte</t>
  </si>
  <si>
    <t>Realer Längenfehler, Ultraschall, ohne Hilfspunkte</t>
  </si>
  <si>
    <r>
      <t>f</t>
    </r>
    <r>
      <rPr>
        <i/>
        <sz val="8"/>
        <rFont val="Arial"/>
        <family val="2"/>
      </rPr>
      <t>F,prz,real,F</t>
    </r>
  </si>
  <si>
    <r>
      <t>f</t>
    </r>
    <r>
      <rPr>
        <i/>
        <sz val="8"/>
        <rFont val="Arial"/>
        <family val="2"/>
      </rPr>
      <t>F,prz,real,F,2</t>
    </r>
  </si>
  <si>
    <r>
      <t>f</t>
    </r>
    <r>
      <rPr>
        <sz val="10"/>
        <rFont val="Arial"/>
        <family val="2"/>
      </rPr>
      <t>F</t>
    </r>
    <r>
      <rPr>
        <sz val="8"/>
        <rFont val="Arial"/>
        <family val="2"/>
      </rPr>
      <t>,prz,aeq,F,ALT!</t>
    </r>
  </si>
  <si>
    <r>
      <t>f</t>
    </r>
    <r>
      <rPr>
        <sz val="10"/>
        <rFont val="Arial"/>
        <family val="2"/>
      </rPr>
      <t>F</t>
    </r>
    <r>
      <rPr>
        <sz val="8"/>
        <rFont val="Arial"/>
        <family val="2"/>
      </rPr>
      <t>,prz,aeq,F</t>
    </r>
  </si>
  <si>
    <r>
      <t>f</t>
    </r>
    <r>
      <rPr>
        <i/>
        <sz val="8"/>
        <rFont val="Arial"/>
        <family val="2"/>
      </rPr>
      <t>L,prz,real,U</t>
    </r>
  </si>
  <si>
    <r>
      <t>f</t>
    </r>
    <r>
      <rPr>
        <i/>
        <sz val="8"/>
        <rFont val="Arial"/>
        <family val="2"/>
      </rPr>
      <t>L,prz,real,U,2</t>
    </r>
  </si>
  <si>
    <r>
      <t>f</t>
    </r>
    <r>
      <rPr>
        <sz val="10"/>
        <rFont val="Arial"/>
        <family val="2"/>
      </rPr>
      <t>F</t>
    </r>
    <r>
      <rPr>
        <sz val="8"/>
        <rFont val="Arial"/>
        <family val="2"/>
      </rPr>
      <t>,prz,aeq,U,ALT!</t>
    </r>
  </si>
  <si>
    <r>
      <t>f</t>
    </r>
    <r>
      <rPr>
        <sz val="10"/>
        <rFont val="Arial"/>
        <family val="2"/>
      </rPr>
      <t>F</t>
    </r>
    <r>
      <rPr>
        <sz val="8"/>
        <rFont val="Arial"/>
        <family val="2"/>
      </rPr>
      <t>,prz,aeq,U</t>
    </r>
  </si>
  <si>
    <r>
      <t>f</t>
    </r>
    <r>
      <rPr>
        <i/>
        <sz val="8"/>
        <rFont val="Arial"/>
        <family val="2"/>
      </rPr>
      <t>L,prz,real,F</t>
    </r>
  </si>
  <si>
    <r>
      <t>f</t>
    </r>
    <r>
      <rPr>
        <i/>
        <sz val="8"/>
        <rFont val="Arial"/>
        <family val="2"/>
      </rPr>
      <t>L,prz,real,F,2</t>
    </r>
  </si>
  <si>
    <r>
      <t>f</t>
    </r>
    <r>
      <rPr>
        <i/>
        <sz val="8"/>
        <rFont val="Arial"/>
        <family val="2"/>
      </rPr>
      <t>L,prz,aeq,F</t>
    </r>
  </si>
  <si>
    <r>
      <t>f</t>
    </r>
    <r>
      <rPr>
        <i/>
        <sz val="8"/>
        <rFont val="Arial"/>
        <family val="2"/>
      </rPr>
      <t>L,prz,aeq,U</t>
    </r>
  </si>
  <si>
    <t>Berechneter Flächenfehler, ALT!, Ultraschall</t>
  </si>
  <si>
    <t>Berechneter Flächenfehler, Ultraschall</t>
  </si>
  <si>
    <t>Realer Flächenfehler,Ultraschall</t>
  </si>
  <si>
    <t>Realer Flächenfehler, Ultraschall,ohne Hilfspunkte</t>
  </si>
  <si>
    <t>Realer Flächenfehler, Fadenmessgerät, ohne Hilfspunkte</t>
  </si>
  <si>
    <t>Realer Längenfehler, Fadenmessgerät, ohne Hilfspunkte</t>
  </si>
  <si>
    <t>Realer Längenfehler, Ultraschall ohne Hilfspunkte</t>
  </si>
  <si>
    <t>Realer Längenfehler, Fadenmessgerät ohne Hilfspunkte</t>
  </si>
  <si>
    <t>Absoluter Flächenfehler nach der aktuellen Berechnungsmethode</t>
  </si>
  <si>
    <t>Relativer Flächenfehler nach der aktuellen Berechnungsmethode</t>
  </si>
  <si>
    <t>Auswertung Fläche Umfang</t>
  </si>
  <si>
    <t>Fläche B Bussole</t>
  </si>
  <si>
    <t>AREA</t>
  </si>
  <si>
    <t>PERIMETER</t>
  </si>
  <si>
    <r>
      <t>F</t>
    </r>
    <r>
      <rPr>
        <sz val="8"/>
        <rFont val="Arial"/>
        <family val="2"/>
      </rPr>
      <t>Referenz,shp</t>
    </r>
  </si>
  <si>
    <r>
      <t>U</t>
    </r>
    <r>
      <rPr>
        <sz val="8"/>
        <rFont val="Arial"/>
        <family val="2"/>
      </rPr>
      <t>Referenz,shp</t>
    </r>
  </si>
  <si>
    <t>[m²]</t>
  </si>
  <si>
    <t>Aus
Shapefile 
Tabelle</t>
  </si>
  <si>
    <t>Kontrolle
Fläche</t>
  </si>
  <si>
    <t>Kontrolle
Umfang</t>
  </si>
  <si>
    <r>
      <t>F</t>
    </r>
    <r>
      <rPr>
        <sz val="8"/>
        <rFont val="Arial"/>
        <family val="2"/>
      </rPr>
      <t>Referenz</t>
    </r>
    <r>
      <rPr>
        <sz val="12"/>
        <rFont val="Arial"/>
        <family val="2"/>
      </rPr>
      <t xml:space="preserve"> - F</t>
    </r>
    <r>
      <rPr>
        <sz val="8"/>
        <rFont val="Arial"/>
        <family val="2"/>
      </rPr>
      <t>Referenz,shp</t>
    </r>
  </si>
  <si>
    <r>
      <t>U</t>
    </r>
    <r>
      <rPr>
        <sz val="8"/>
        <rFont val="Arial"/>
        <family val="2"/>
      </rPr>
      <t>Referenz</t>
    </r>
    <r>
      <rPr>
        <sz val="12"/>
        <rFont val="Arial"/>
        <family val="2"/>
      </rPr>
      <t xml:space="preserve"> - U</t>
    </r>
    <r>
      <rPr>
        <sz val="8"/>
        <rFont val="Arial"/>
        <family val="2"/>
      </rPr>
      <t>Referenz,shp</t>
    </r>
  </si>
  <si>
    <r>
      <t>F</t>
    </r>
    <r>
      <rPr>
        <sz val="8"/>
        <rFont val="Arial"/>
        <family val="2"/>
      </rPr>
      <t>Diff</t>
    </r>
  </si>
  <si>
    <r>
      <t>U</t>
    </r>
    <r>
      <rPr>
        <sz val="8"/>
        <rFont val="Arial"/>
        <family val="2"/>
      </rPr>
      <t>Diff</t>
    </r>
  </si>
  <si>
    <r>
      <t>F</t>
    </r>
    <r>
      <rPr>
        <sz val="8"/>
        <rFont val="Arial"/>
        <family val="2"/>
      </rPr>
      <t xml:space="preserve">Referenz </t>
    </r>
    <r>
      <rPr>
        <sz val="12"/>
        <rFont val="Arial"/>
        <family val="2"/>
      </rPr>
      <t>- F</t>
    </r>
    <r>
      <rPr>
        <sz val="8"/>
        <rFont val="Arial"/>
        <family val="2"/>
      </rPr>
      <t>Referenz,shp</t>
    </r>
  </si>
  <si>
    <r>
      <t>U</t>
    </r>
    <r>
      <rPr>
        <sz val="8"/>
        <rFont val="Arial"/>
        <family val="2"/>
      </rPr>
      <t xml:space="preserve">Referenz </t>
    </r>
    <r>
      <rPr>
        <sz val="12"/>
        <rFont val="Arial"/>
        <family val="2"/>
      </rPr>
      <t>- U</t>
    </r>
    <r>
      <rPr>
        <sz val="8"/>
        <rFont val="Arial"/>
        <family val="2"/>
      </rPr>
      <t>Referenz,shp</t>
    </r>
  </si>
  <si>
    <t>MAX</t>
  </si>
  <si>
    <t>Daten aus Shapedatei</t>
  </si>
  <si>
    <t>Differenz</t>
  </si>
  <si>
    <t>Fadenmessgerät</t>
  </si>
  <si>
    <t>Ultraschall</t>
  </si>
  <si>
    <t>Kompass</t>
  </si>
  <si>
    <t>Flächenfehler, Fadenmessgerät</t>
  </si>
  <si>
    <t>Streckenfehler, Fadenmessgerät</t>
  </si>
  <si>
    <t>Flächenfehler, Ultraschall</t>
  </si>
  <si>
    <t>Streckenfehler, Ultraschall</t>
  </si>
  <si>
    <t>Flächenfehler</t>
  </si>
  <si>
    <t>Streckenfehler</t>
  </si>
  <si>
    <t>Bandmass</t>
  </si>
  <si>
    <t>Kompass / Fadenmessgerät</t>
  </si>
  <si>
    <t>Kompass / Ultraschall</t>
  </si>
  <si>
    <t>Bussole gesamt</t>
  </si>
  <si>
    <t>Absolutwerte</t>
  </si>
  <si>
    <t>Eigene Messungen</t>
  </si>
  <si>
    <t>aus: Hoffmann 2005</t>
  </si>
  <si>
    <t>Leica GS50 Sateline</t>
  </si>
  <si>
    <t>Leica GS5+ Beacon</t>
  </si>
  <si>
    <t>Leica GS50 ohne DGPS</t>
  </si>
  <si>
    <t>Leica GS50 ppREF</t>
  </si>
  <si>
    <t>Leica GS50 ppWEB</t>
  </si>
  <si>
    <t>Leica GS50 UKW/LW</t>
  </si>
  <si>
    <t>Thales MobMap ppWEB</t>
  </si>
  <si>
    <t>Thales MobMap ohne DGPS</t>
  </si>
  <si>
    <t>Thales MobMap EGNOS</t>
  </si>
  <si>
    <t>Flächenfehler Mittelwert</t>
  </si>
  <si>
    <t>Flächenfehler Max</t>
  </si>
  <si>
    <t>Umfangsfehler Mittelwert</t>
  </si>
  <si>
    <t>Umfangsfehler Max</t>
  </si>
  <si>
    <t>Klimazaun</t>
  </si>
  <si>
    <t>Ledha</t>
  </si>
  <si>
    <t>Bandmaß</t>
  </si>
  <si>
    <t>Mittelwert</t>
  </si>
  <si>
    <t>Zaun 5</t>
  </si>
  <si>
    <t>Zaun 4</t>
  </si>
  <si>
    <t>Zaun 3</t>
  </si>
  <si>
    <t>Zaun 2</t>
  </si>
  <si>
    <t>Zaun 1</t>
  </si>
  <si>
    <t>Ledha / Tachymeter Zander</t>
  </si>
  <si>
    <t>Haglöf / Tachymeter Zander</t>
  </si>
  <si>
    <t>Bandmaß / Tachymeter Zander</t>
  </si>
  <si>
    <t>K/F</t>
  </si>
  <si>
    <t>K/U</t>
  </si>
  <si>
    <t>Bussole</t>
  </si>
  <si>
    <t>Haglöf</t>
  </si>
  <si>
    <t>Mittelwerte: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</si>
</sst>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%"/>
    <numFmt numFmtId="174" formatCode="0.0000000000"/>
    <numFmt numFmtId="175" formatCode="[$-407]dddd\,\ d\.\ mmmm\ yyyy"/>
  </numFmts>
  <fonts count="2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.5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.75"/>
      <name val="Arial"/>
      <family val="0"/>
    </font>
    <font>
      <sz val="16.75"/>
      <name val="Arial"/>
      <family val="0"/>
    </font>
    <font>
      <sz val="18"/>
      <name val="Arial"/>
      <family val="0"/>
    </font>
    <font>
      <b/>
      <sz val="10.75"/>
      <name val="Arial"/>
      <family val="2"/>
    </font>
    <font>
      <sz val="10.75"/>
      <name val="Arial"/>
      <family val="2"/>
    </font>
    <font>
      <b/>
      <sz val="14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medium"/>
      <top style="double"/>
      <bottom style="thick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10" fontId="0" fillId="0" borderId="0" xfId="0" applyNumberFormat="1" applyAlignment="1">
      <alignment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9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0" fontId="0" fillId="0" borderId="1" xfId="0" applyNumberFormat="1" applyBorder="1" applyAlignment="1">
      <alignment/>
    </xf>
    <xf numFmtId="10" fontId="0" fillId="0" borderId="9" xfId="0" applyNumberForma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7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7" xfId="0" applyFont="1" applyBorder="1" applyAlignment="1">
      <alignment/>
    </xf>
    <xf numFmtId="10" fontId="0" fillId="0" borderId="14" xfId="0" applyNumberFormat="1" applyFont="1" applyBorder="1" applyAlignment="1">
      <alignment/>
    </xf>
    <xf numFmtId="10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9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0" fontId="0" fillId="0" borderId="21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0" fontId="0" fillId="0" borderId="14" xfId="0" applyNumberFormat="1" applyBorder="1" applyAlignment="1">
      <alignment/>
    </xf>
    <xf numFmtId="10" fontId="0" fillId="0" borderId="15" xfId="0" applyNumberFormat="1" applyBorder="1" applyAlignment="1">
      <alignment/>
    </xf>
    <xf numFmtId="10" fontId="0" fillId="0" borderId="24" xfId="0" applyNumberFormat="1" applyBorder="1" applyAlignment="1">
      <alignment/>
    </xf>
    <xf numFmtId="10" fontId="0" fillId="0" borderId="25" xfId="0" applyNumberFormat="1" applyBorder="1" applyAlignment="1">
      <alignment/>
    </xf>
    <xf numFmtId="49" fontId="0" fillId="2" borderId="26" xfId="0" applyNumberFormat="1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0" fontId="0" fillId="0" borderId="12" xfId="0" applyNumberFormat="1" applyFont="1" applyBorder="1" applyAlignment="1">
      <alignment/>
    </xf>
    <xf numFmtId="10" fontId="0" fillId="0" borderId="13" xfId="0" applyNumberFormat="1" applyFont="1" applyBorder="1" applyAlignment="1">
      <alignment/>
    </xf>
    <xf numFmtId="0" fontId="0" fillId="2" borderId="1" xfId="0" applyFont="1" applyFill="1" applyBorder="1" applyAlignment="1">
      <alignment/>
    </xf>
    <xf numFmtId="49" fontId="3" fillId="0" borderId="27" xfId="0" applyNumberFormat="1" applyFont="1" applyBorder="1" applyAlignment="1">
      <alignment horizontal="left" vertical="center" wrapText="1"/>
    </xf>
    <xf numFmtId="49" fontId="8" fillId="0" borderId="27" xfId="0" applyNumberFormat="1" applyFont="1" applyBorder="1" applyAlignment="1">
      <alignment horizontal="left" vertical="center" wrapText="1"/>
    </xf>
    <xf numFmtId="49" fontId="8" fillId="0" borderId="28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0" fillId="0" borderId="29" xfId="0" applyBorder="1" applyAlignment="1">
      <alignment/>
    </xf>
    <xf numFmtId="49" fontId="0" fillId="2" borderId="30" xfId="0" applyNumberFormat="1" applyFill="1" applyBorder="1" applyAlignment="1">
      <alignment horizontal="left" vertical="center"/>
    </xf>
    <xf numFmtId="0" fontId="0" fillId="2" borderId="31" xfId="0" applyFill="1" applyBorder="1" applyAlignment="1">
      <alignment/>
    </xf>
    <xf numFmtId="10" fontId="0" fillId="0" borderId="0" xfId="0" applyNumberFormat="1" applyBorder="1" applyAlignment="1">
      <alignment/>
    </xf>
    <xf numFmtId="49" fontId="0" fillId="0" borderId="32" xfId="0" applyNumberFormat="1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49" fontId="1" fillId="0" borderId="35" xfId="0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49" fontId="0" fillId="2" borderId="36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0" fontId="0" fillId="2" borderId="39" xfId="0" applyFill="1" applyBorder="1" applyAlignment="1">
      <alignment horizontal="left" vertical="center"/>
    </xf>
    <xf numFmtId="0" fontId="0" fillId="2" borderId="40" xfId="0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0" fillId="0" borderId="41" xfId="0" applyFont="1" applyBorder="1" applyAlignment="1">
      <alignment/>
    </xf>
    <xf numFmtId="0" fontId="0" fillId="0" borderId="42" xfId="0" applyBorder="1" applyAlignment="1">
      <alignment vertical="center"/>
    </xf>
    <xf numFmtId="0" fontId="0" fillId="0" borderId="30" xfId="0" applyBorder="1" applyAlignment="1">
      <alignment vertical="center"/>
    </xf>
    <xf numFmtId="49" fontId="0" fillId="2" borderId="43" xfId="0" applyNumberFormat="1" applyFont="1" applyFill="1" applyBorder="1" applyAlignment="1">
      <alignment horizontal="left" vertical="center"/>
    </xf>
    <xf numFmtId="49" fontId="0" fillId="2" borderId="0" xfId="0" applyNumberFormat="1" applyFill="1" applyBorder="1" applyAlignment="1">
      <alignment horizontal="left" vertical="center"/>
    </xf>
    <xf numFmtId="49" fontId="0" fillId="2" borderId="8" xfId="0" applyNumberFormat="1" applyFill="1" applyBorder="1" applyAlignment="1">
      <alignment horizontal="left" vertical="center"/>
    </xf>
    <xf numFmtId="0" fontId="0" fillId="0" borderId="30" xfId="0" applyBorder="1" applyAlignment="1">
      <alignment/>
    </xf>
    <xf numFmtId="0" fontId="0" fillId="0" borderId="0" xfId="0" applyBorder="1" applyAlignment="1">
      <alignment horizontal="center"/>
    </xf>
    <xf numFmtId="172" fontId="0" fillId="0" borderId="21" xfId="0" applyNumberFormat="1" applyFont="1" applyBorder="1" applyAlignment="1">
      <alignment/>
    </xf>
    <xf numFmtId="172" fontId="0" fillId="0" borderId="14" xfId="0" applyNumberFormat="1" applyFont="1" applyBorder="1" applyAlignment="1">
      <alignment/>
    </xf>
    <xf numFmtId="172" fontId="0" fillId="0" borderId="1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24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12" xfId="0" applyNumberFormat="1" applyFont="1" applyBorder="1" applyAlignment="1">
      <alignment/>
    </xf>
    <xf numFmtId="172" fontId="0" fillId="0" borderId="44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/>
    </xf>
    <xf numFmtId="0" fontId="4" fillId="0" borderId="6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174" fontId="0" fillId="0" borderId="13" xfId="0" applyNumberFormat="1" applyBorder="1" applyAlignment="1">
      <alignment/>
    </xf>
    <xf numFmtId="174" fontId="0" fillId="0" borderId="11" xfId="0" applyNumberFormat="1" applyFont="1" applyBorder="1" applyAlignment="1">
      <alignment horizontal="right" vertical="center" wrapText="1"/>
    </xf>
    <xf numFmtId="0" fontId="1" fillId="0" borderId="35" xfId="0" applyFont="1" applyBorder="1" applyAlignment="1">
      <alignment horizontal="left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45" xfId="0" applyFont="1" applyBorder="1" applyAlignment="1">
      <alignment wrapText="1"/>
    </xf>
    <xf numFmtId="49" fontId="3" fillId="0" borderId="28" xfId="0" applyNumberFormat="1" applyFont="1" applyBorder="1" applyAlignment="1">
      <alignment horizontal="left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172" fontId="0" fillId="0" borderId="24" xfId="0" applyNumberFormat="1" applyFont="1" applyBorder="1" applyAlignment="1">
      <alignment/>
    </xf>
    <xf numFmtId="10" fontId="0" fillId="0" borderId="2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9" fontId="0" fillId="2" borderId="31" xfId="0" applyNumberFormat="1" applyFont="1" applyFill="1" applyBorder="1" applyAlignment="1">
      <alignment horizontal="left" vertical="center"/>
    </xf>
    <xf numFmtId="172" fontId="0" fillId="0" borderId="46" xfId="0" applyNumberFormat="1" applyBorder="1" applyAlignment="1">
      <alignment/>
    </xf>
    <xf numFmtId="172" fontId="0" fillId="0" borderId="26" xfId="0" applyNumberFormat="1" applyBorder="1" applyAlignment="1">
      <alignment/>
    </xf>
    <xf numFmtId="172" fontId="0" fillId="0" borderId="47" xfId="0" applyNumberFormat="1" applyBorder="1" applyAlignment="1">
      <alignment/>
    </xf>
    <xf numFmtId="10" fontId="0" fillId="0" borderId="44" xfId="0" applyNumberFormat="1" applyBorder="1" applyAlignment="1">
      <alignment/>
    </xf>
    <xf numFmtId="10" fontId="0" fillId="0" borderId="41" xfId="0" applyNumberFormat="1" applyBorder="1" applyAlignment="1">
      <alignment/>
    </xf>
    <xf numFmtId="10" fontId="0" fillId="0" borderId="17" xfId="0" applyNumberFormat="1" applyBorder="1" applyAlignment="1">
      <alignment/>
    </xf>
    <xf numFmtId="10" fontId="0" fillId="0" borderId="18" xfId="0" applyNumberFormat="1" applyBorder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48" xfId="0" applyFont="1" applyFill="1" applyBorder="1" applyAlignment="1">
      <alignment/>
    </xf>
    <xf numFmtId="172" fontId="0" fillId="0" borderId="49" xfId="0" applyNumberFormat="1" applyFont="1" applyFill="1" applyBorder="1" applyAlignment="1">
      <alignment/>
    </xf>
    <xf numFmtId="10" fontId="0" fillId="0" borderId="49" xfId="0" applyNumberFormat="1" applyFont="1" applyFill="1" applyBorder="1" applyAlignment="1">
      <alignment/>
    </xf>
    <xf numFmtId="10" fontId="0" fillId="0" borderId="50" xfId="0" applyNumberFormat="1" applyFont="1" applyFill="1" applyBorder="1" applyAlignment="1">
      <alignment/>
    </xf>
    <xf numFmtId="0" fontId="0" fillId="0" borderId="51" xfId="0" applyFont="1" applyFill="1" applyBorder="1" applyAlignment="1">
      <alignment/>
    </xf>
    <xf numFmtId="172" fontId="0" fillId="0" borderId="52" xfId="0" applyNumberFormat="1" applyFill="1" applyBorder="1" applyAlignment="1">
      <alignment/>
    </xf>
    <xf numFmtId="10" fontId="0" fillId="0" borderId="53" xfId="0" applyNumberFormat="1" applyFill="1" applyBorder="1" applyAlignment="1">
      <alignment/>
    </xf>
    <xf numFmtId="172" fontId="0" fillId="0" borderId="53" xfId="0" applyNumberFormat="1" applyFill="1" applyBorder="1" applyAlignment="1">
      <alignment/>
    </xf>
    <xf numFmtId="10" fontId="0" fillId="0" borderId="54" xfId="0" applyNumberFormat="1" applyFill="1" applyBorder="1" applyAlignment="1">
      <alignment/>
    </xf>
    <xf numFmtId="10" fontId="0" fillId="0" borderId="55" xfId="0" applyNumberFormat="1" applyFill="1" applyBorder="1" applyAlignment="1">
      <alignment horizontal="left" vertical="center"/>
    </xf>
    <xf numFmtId="10" fontId="0" fillId="0" borderId="56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2" fontId="0" fillId="0" borderId="0" xfId="0" applyNumberFormat="1" applyFill="1" applyBorder="1" applyAlignment="1">
      <alignment horizontal="left"/>
    </xf>
    <xf numFmtId="10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0" fontId="0" fillId="0" borderId="0" xfId="0" applyNumberFormat="1" applyFont="1" applyFill="1" applyBorder="1" applyAlignment="1">
      <alignment horizontal="left" vertical="center"/>
    </xf>
    <xf numFmtId="10" fontId="0" fillId="0" borderId="0" xfId="0" applyNumberFormat="1" applyFill="1" applyBorder="1" applyAlignment="1">
      <alignment horizontal="left" vertical="center"/>
    </xf>
    <xf numFmtId="0" fontId="1" fillId="0" borderId="35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chartsheet" Target="chartsheets/sheet4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Fehler ohne Hilfspunkte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165"/>
          <c:w val="0.9725"/>
          <c:h val="0.75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Flaeche_Umfang!$H$6</c:f>
              <c:strCache>
                <c:ptCount val="1"/>
                <c:pt idx="0">
                  <c:v>Flächenfehler, Fadenmessgerät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Flaeche_Umfang!$A$7:$A$13</c:f>
              <c:strCache/>
            </c:strRef>
          </c:cat>
          <c:val>
            <c:numRef>
              <c:f>Flaeche_Umfang!$H$7:$H$12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1"/>
          <c:tx>
            <c:strRef>
              <c:f>Flaeche_Umfang!$H$14</c:f>
              <c:strCache>
                <c:ptCount val="1"/>
                <c:pt idx="0">
                  <c:v>Flächenfehler, Ultraschall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Flaeche_Umfang!$A$7:$A$13</c:f>
              <c:strCache/>
            </c:strRef>
          </c:cat>
          <c:val>
            <c:numRef>
              <c:f>Flaeche_Umfang!$H$15:$H$20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2"/>
          <c:tx>
            <c:strRef>
              <c:f>Flaeche_Umfang!$I$6</c:f>
              <c:strCache>
                <c:ptCount val="1"/>
                <c:pt idx="0">
                  <c:v>Streckenfehler, Fadenmessgerät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Flaeche_Umfang!$A$7:$A$13</c:f>
              <c:strCache/>
            </c:strRef>
          </c:cat>
          <c:val>
            <c:numRef>
              <c:f>Flaeche_Umfang!$I$7:$I$12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3"/>
          <c:tx>
            <c:strRef>
              <c:f>Flaeche_Umfang!$I$14</c:f>
              <c:strCache>
                <c:ptCount val="1"/>
                <c:pt idx="0">
                  <c:v>Streckenfehler, Ultraschall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Flaeche_Umfang!$A$7:$A$13</c:f>
              <c:strCache/>
            </c:strRef>
          </c:cat>
          <c:val>
            <c:numRef>
              <c:f>Flaeche_Umfang!$I$15:$I$20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9834392"/>
        <c:axId val="44291801"/>
      </c:barChart>
      <c:catAx>
        <c:axId val="198343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crossAx val="44291801"/>
        <c:crosses val="autoZero"/>
        <c:auto val="1"/>
        <c:lblOffset val="100"/>
        <c:noMultiLvlLbl val="0"/>
      </c:catAx>
      <c:valAx>
        <c:axId val="44291801"/>
        <c:scaling>
          <c:orientation val="minMax"/>
          <c:max val="0.06"/>
          <c:min val="-0.0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9834392"/>
        <c:crossesAt val="1"/>
        <c:crossBetween val="between"/>
        <c:dispUnits/>
        <c:majorUnit val="0.02"/>
        <c:minorUnit val="0.00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35"/>
          <c:y val="0.19025"/>
          <c:w val="0.361"/>
          <c:h val="0.2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Fläche B, Bussole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7025"/>
          <c:w val="0.9725"/>
          <c:h val="0.72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Flaeche_Umfang!$D$22</c:f>
              <c:strCache>
                <c:ptCount val="1"/>
                <c:pt idx="0">
                  <c:v>Flächenfehler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Flaeche_Umfang!$A$23:$A$25</c:f>
              <c:strCache/>
            </c:strRef>
          </c:cat>
          <c:val>
            <c:numRef>
              <c:f>Flaeche_Umfang!$D$23:$D$25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1"/>
          <c:tx>
            <c:strRef>
              <c:f>Flaeche_Umfang!$E$22</c:f>
              <c:strCache>
                <c:ptCount val="1"/>
                <c:pt idx="0">
                  <c:v>Streckenfehler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Flaeche_Umfang!$A$23:$A$25</c:f>
              <c:strCache/>
            </c:strRef>
          </c:cat>
          <c:val>
            <c:numRef>
              <c:f>Flaeche_Umfang!$E$23:$E$25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3081890"/>
        <c:axId val="30866099"/>
      </c:barChart>
      <c:catAx>
        <c:axId val="630818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866099"/>
        <c:crosses val="autoZero"/>
        <c:auto val="1"/>
        <c:lblOffset val="100"/>
        <c:noMultiLvlLbl val="0"/>
      </c:catAx>
      <c:valAx>
        <c:axId val="3086609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0818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225"/>
          <c:y val="0.281"/>
          <c:w val="0.20575"/>
          <c:h val="0.2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Vergleich der Umfangs- und Flächenfehler</a:t>
            </a:r>
          </a:p>
        </c:rich>
      </c:tx>
      <c:layout>
        <c:manualLayout>
          <c:xMode val="factor"/>
          <c:yMode val="factor"/>
          <c:x val="0.053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095"/>
          <c:w val="0.89825"/>
          <c:h val="0.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Vergleich_Hoffmann!$A$31</c:f>
              <c:strCache>
                <c:ptCount val="1"/>
                <c:pt idx="0">
                  <c:v>Umfangsfehler Mittelwert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Vergleich_Hoffmann!$B$30:$N$30</c:f>
              <c:strCache/>
            </c:strRef>
          </c:cat>
          <c:val>
            <c:numRef>
              <c:f>Vergleich_Hoffmann!$B$31:$N$31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Vergleich_Hoffmann!$A$32</c:f>
              <c:strCache>
                <c:ptCount val="1"/>
                <c:pt idx="0">
                  <c:v>Umfangsfehler Max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Vergleich_Hoffmann!$B$30:$N$30</c:f>
              <c:strCache/>
            </c:strRef>
          </c:cat>
          <c:val>
            <c:numRef>
              <c:f>Vergleich_Hoffmann!$B$32:$N$32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Vergleich_Hoffmann!$A$33</c:f>
              <c:strCache>
                <c:ptCount val="1"/>
                <c:pt idx="0">
                  <c:v>Flächenfehler Mittelwert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Vergleich_Hoffmann!$B$30:$N$30</c:f>
              <c:strCache/>
            </c:strRef>
          </c:cat>
          <c:val>
            <c:numRef>
              <c:f>Vergleich_Hoffmann!$B$33:$N$33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Vergleich_Hoffmann!$A$34</c:f>
              <c:strCache>
                <c:ptCount val="1"/>
                <c:pt idx="0">
                  <c:v>Flächenfehler Max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Vergleich_Hoffmann!$B$30:$N$30</c:f>
              <c:strCache/>
            </c:strRef>
          </c:cat>
          <c:val>
            <c:numRef>
              <c:f>Vergleich_Hoffmann!$B$34:$N$34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9359436"/>
        <c:axId val="17126061"/>
      </c:barChart>
      <c:catAx>
        <c:axId val="9359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126061"/>
        <c:crosses val="autoZero"/>
        <c:auto val="1"/>
        <c:lblOffset val="100"/>
        <c:noMultiLvlLbl val="0"/>
      </c:catAx>
      <c:valAx>
        <c:axId val="17126061"/>
        <c:scaling>
          <c:orientation val="minMax"/>
          <c:max val="0.25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3594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29125"/>
          <c:w val="0.17325"/>
          <c:h val="0.353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Vergleich der Umfangs und Flächenfehler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575"/>
          <c:w val="0.9642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v>Umfang</c:v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Lit>
              <c:ptCount val="6"/>
              <c:pt idx="0">
                <c:v>K/F</c:v>
              </c:pt>
              <c:pt idx="1">
                <c:v>K/U</c:v>
              </c:pt>
              <c:pt idx="2">
                <c:v>Bussole</c:v>
              </c:pt>
              <c:pt idx="3">
                <c:v>Ledha</c:v>
              </c:pt>
              <c:pt idx="4">
                <c:v>Haglöf</c:v>
              </c:pt>
              <c:pt idx="5">
                <c:v>Bandmaß</c:v>
              </c:pt>
            </c:strLit>
          </c:cat>
          <c:val>
            <c:numLit>
              <c:ptCount val="6"/>
              <c:pt idx="0">
                <c:v>0.00578964688954862</c:v>
              </c:pt>
              <c:pt idx="1">
                <c:v>0.0011862842199122</c:v>
              </c:pt>
              <c:pt idx="2">
                <c:v>0.002651243028252535</c:v>
              </c:pt>
              <c:pt idx="3">
                <c:v>0.0020000000000000018</c:v>
              </c:pt>
              <c:pt idx="4">
                <c:v>0.004</c:v>
              </c:pt>
              <c:pt idx="5">
                <c:v>0.006000000000000005</c:v>
              </c:pt>
            </c:numLit>
          </c:val>
        </c:ser>
        <c:ser>
          <c:idx val="1"/>
          <c:order val="1"/>
          <c:tx>
            <c:v>Fläche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K/F</c:v>
              </c:pt>
              <c:pt idx="1">
                <c:v>K/U</c:v>
              </c:pt>
              <c:pt idx="2">
                <c:v>Bussole</c:v>
              </c:pt>
              <c:pt idx="3">
                <c:v>Ledha</c:v>
              </c:pt>
              <c:pt idx="4">
                <c:v>Haglöf</c:v>
              </c:pt>
              <c:pt idx="5">
                <c:v>Bandmaß</c:v>
              </c:pt>
            </c:strLit>
          </c:cat>
          <c:val>
            <c:numLit>
              <c:ptCount val="6"/>
              <c:pt idx="0">
                <c:v>0.006632772218836041</c:v>
              </c:pt>
              <c:pt idx="1">
                <c:v>0.00446787879893855</c:v>
              </c:pt>
              <c:pt idx="2">
                <c:v>0.008455459514578061</c:v>
              </c:pt>
              <c:pt idx="3">
                <c:v>0.012</c:v>
              </c:pt>
              <c:pt idx="4">
                <c:v>0.008000000000000007</c:v>
              </c:pt>
              <c:pt idx="5">
                <c:v>0.004999999999999893</c:v>
              </c:pt>
            </c:numLit>
          </c:val>
        </c:ser>
        <c:axId val="19916822"/>
        <c:axId val="45033671"/>
      </c:barChart>
      <c:catAx>
        <c:axId val="19916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33671"/>
        <c:crosses val="autoZero"/>
        <c:auto val="1"/>
        <c:lblOffset val="100"/>
        <c:noMultiLvlLbl val="0"/>
      </c:catAx>
      <c:valAx>
        <c:axId val="45033671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crossAx val="1991682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Flächenfehler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5"/>
          <c:w val="0.97875"/>
          <c:h val="0.7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Daten_Diag!$B$3</c:f>
              <c:strCache>
                <c:ptCount val="1"/>
                <c:pt idx="0">
                  <c:v>Realer Flächenfehler, Fadenmessgerät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Daten_Diag!$A$4:$A$7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Daten_Diag!$B$4:$B$7</c:f>
              <c:numCache>
                <c:ptCount val="4"/>
                <c:pt idx="0">
                  <c:v>0.0037633680790578107</c:v>
                </c:pt>
                <c:pt idx="1">
                  <c:v>0.008203500160068291</c:v>
                </c:pt>
                <c:pt idx="2">
                  <c:v>0.012898648201233359</c:v>
                </c:pt>
                <c:pt idx="3">
                  <c:v>0.01581694539472411</c:v>
                </c:pt>
              </c:numCache>
            </c:numRef>
          </c:val>
        </c:ser>
        <c:ser>
          <c:idx val="1"/>
          <c:order val="1"/>
          <c:tx>
            <c:strRef>
              <c:f>Daten_Diag!$C$3</c:f>
              <c:strCache>
                <c:ptCount val="1"/>
                <c:pt idx="0">
                  <c:v>Realer Flächenfehler, Fadenmessgerät ohne Hilfspunkte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Daten_Diag!$A$4:$A$7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Daten_Diag!$C$4:$C$7</c:f>
              <c:numCache>
                <c:ptCount val="4"/>
                <c:pt idx="0">
                  <c:v>0.0037633680790578107</c:v>
                </c:pt>
                <c:pt idx="1">
                  <c:v>0.008203500160068291</c:v>
                </c:pt>
                <c:pt idx="2">
                  <c:v>0.007103540707913573</c:v>
                </c:pt>
                <c:pt idx="3">
                  <c:v>0.02185746341990883</c:v>
                </c:pt>
              </c:numCache>
            </c:numRef>
          </c:val>
        </c:ser>
        <c:ser>
          <c:idx val="2"/>
          <c:order val="2"/>
          <c:tx>
            <c:strRef>
              <c:f>Daten_Diag!$D$3</c:f>
              <c:strCache>
                <c:ptCount val="1"/>
                <c:pt idx="0">
                  <c:v>Nach alter Methode berechneter Flächenfehler, Fadenmessgerät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Daten_Diag!$A$4:$A$7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Daten_Diag!$D$4:$D$7</c:f>
              <c:numCache>
                <c:ptCount val="4"/>
                <c:pt idx="0">
                  <c:v>0.00167078166321418</c:v>
                </c:pt>
                <c:pt idx="1">
                  <c:v>0.00011048431011640507</c:v>
                </c:pt>
                <c:pt idx="2">
                  <c:v>0.001407016095560083</c:v>
                </c:pt>
                <c:pt idx="3">
                  <c:v>0.0051715024076728604</c:v>
                </c:pt>
              </c:numCache>
            </c:numRef>
          </c:val>
        </c:ser>
        <c:ser>
          <c:idx val="3"/>
          <c:order val="3"/>
          <c:tx>
            <c:strRef>
              <c:f>Daten_Diag!$E$3</c:f>
              <c:strCache>
                <c:ptCount val="1"/>
                <c:pt idx="0">
                  <c:v>Nach neuer Methode berechneter Flächenfehler, Fadenmessgerät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Daten_Diag!$A$4:$A$7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Daten_Diag!$E$4:$E$7</c:f>
              <c:numCache>
                <c:ptCount val="4"/>
                <c:pt idx="0">
                  <c:v>0.007606408804013595</c:v>
                </c:pt>
                <c:pt idx="1">
                  <c:v>0.00572218620589286</c:v>
                </c:pt>
                <c:pt idx="2">
                  <c:v>0.028983665758928624</c:v>
                </c:pt>
                <c:pt idx="3">
                  <c:v>0.045774683652304984</c:v>
                </c:pt>
              </c:numCache>
            </c:numRef>
          </c:val>
        </c:ser>
        <c:ser>
          <c:idx val="4"/>
          <c:order val="4"/>
          <c:tx>
            <c:strRef>
              <c:f>Daten_Diag!$F$3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Daten_Diag!$A$4:$A$7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Daten_Diag!$F$4:$F$7</c:f>
              <c:numCache>
                <c:ptCount val="4"/>
              </c:numCache>
            </c:numRef>
          </c:val>
        </c:ser>
        <c:ser>
          <c:idx val="5"/>
          <c:order val="5"/>
          <c:tx>
            <c:strRef>
              <c:f>Daten_Diag!$G$3</c:f>
              <c:strCache>
                <c:ptCount val="1"/>
                <c:pt idx="0">
                  <c:v>Realer Flächenfehler, Ultraschall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Daten_Diag!$A$4:$A$7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Daten_Diag!$G$4:$G$7</c:f>
              <c:numCache>
                <c:ptCount val="4"/>
                <c:pt idx="0">
                  <c:v>0.0037633680790578107</c:v>
                </c:pt>
                <c:pt idx="1">
                  <c:v>0.006916284281293424</c:v>
                </c:pt>
                <c:pt idx="2">
                  <c:v>0.0015288960568786173</c:v>
                </c:pt>
                <c:pt idx="3">
                  <c:v>0.0003099500571818315</c:v>
                </c:pt>
              </c:numCache>
            </c:numRef>
          </c:val>
        </c:ser>
        <c:ser>
          <c:idx val="6"/>
          <c:order val="6"/>
          <c:tx>
            <c:strRef>
              <c:f>Daten_Diag!$H$3</c:f>
              <c:strCache>
                <c:ptCount val="1"/>
                <c:pt idx="0">
                  <c:v>Realer Flächenfehler, Ultraschall ohne Hilfspunkte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Daten_Diag!$A$4:$A$7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Daten_Diag!$H$4:$H$7</c:f>
              <c:numCache>
                <c:ptCount val="4"/>
                <c:pt idx="0">
                  <c:v>0.0037633680790578107</c:v>
                </c:pt>
                <c:pt idx="1">
                  <c:v>0.006916284281293424</c:v>
                </c:pt>
                <c:pt idx="2">
                  <c:v>0.004180148401752508</c:v>
                </c:pt>
                <c:pt idx="3">
                  <c:v>0.03410028432036542</c:v>
                </c:pt>
              </c:numCache>
            </c:numRef>
          </c:val>
        </c:ser>
        <c:ser>
          <c:idx val="7"/>
          <c:order val="7"/>
          <c:tx>
            <c:strRef>
              <c:f>Daten_Diag!$I$3</c:f>
              <c:strCache>
                <c:ptCount val="1"/>
                <c:pt idx="0">
                  <c:v>Nach alter Methode berechneter Flächenfehler, Ultraschall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Daten_Diag!$A$4:$A$7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Daten_Diag!$I$4:$I$7</c:f>
              <c:numCache>
                <c:ptCount val="4"/>
                <c:pt idx="0">
                  <c:v>0.00167078166321418</c:v>
                </c:pt>
                <c:pt idx="1">
                  <c:v>1.6438870496251387E-05</c:v>
                </c:pt>
                <c:pt idx="2">
                  <c:v>0.0010235244088952894</c:v>
                </c:pt>
                <c:pt idx="3">
                  <c:v>0.008598214858589186</c:v>
                </c:pt>
              </c:numCache>
            </c:numRef>
          </c:val>
        </c:ser>
        <c:ser>
          <c:idx val="8"/>
          <c:order val="8"/>
          <c:tx>
            <c:strRef>
              <c:f>Daten_Diag!$J$3</c:f>
              <c:strCache>
                <c:ptCount val="1"/>
                <c:pt idx="0">
                  <c:v>Nach neuer Methode berechneter Flächenfehler, Ultraschall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Daten_Diag!$A$4:$A$7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Daten_Diag!$J$4:$J$7</c:f>
              <c:numCache>
                <c:ptCount val="4"/>
                <c:pt idx="0">
                  <c:v>0.007606408804013595</c:v>
                </c:pt>
                <c:pt idx="1">
                  <c:v>0.0027244418476058715</c:v>
                </c:pt>
                <c:pt idx="2">
                  <c:v>0.024270395132579985</c:v>
                </c:pt>
                <c:pt idx="3">
                  <c:v>0.043115406527895896</c:v>
                </c:pt>
              </c:numCache>
            </c:numRef>
          </c:val>
        </c:ser>
        <c:axId val="2649856"/>
        <c:axId val="23848705"/>
      </c:barChart>
      <c:catAx>
        <c:axId val="2649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Fläche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crossAx val="23848705"/>
        <c:crosses val="autoZero"/>
        <c:auto val="1"/>
        <c:lblOffset val="100"/>
        <c:noMultiLvlLbl val="0"/>
      </c:catAx>
      <c:valAx>
        <c:axId val="23848705"/>
        <c:scaling>
          <c:orientation val="minMax"/>
          <c:max val="0.05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6498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575"/>
          <c:y val="0.117"/>
          <c:w val="0.44525"/>
          <c:h val="0.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Flächenfehler</a:t>
            </a:r>
          </a:p>
        </c:rich>
      </c:tx>
      <c:layout>
        <c:manualLayout>
          <c:xMode val="factor"/>
          <c:yMode val="factor"/>
          <c:x val="-0.1785"/>
          <c:y val="0.17375"/>
        </c:manualLayout>
      </c:layout>
      <c:spPr>
        <a:noFill/>
        <a:ln>
          <a:noFill/>
        </a:ln>
      </c:spPr>
    </c:title>
    <c:view3D>
      <c:rotX val="35"/>
      <c:rotY val="200"/>
      <c:depthPercent val="100"/>
      <c:rAngAx val="0"/>
      <c:perspective val="15"/>
    </c:view3D>
    <c:plotArea>
      <c:layout>
        <c:manualLayout>
          <c:xMode val="edge"/>
          <c:yMode val="edge"/>
          <c:x val="0"/>
          <c:y val="0.08775"/>
          <c:w val="0.691"/>
          <c:h val="0.889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Daten_Diag!$B$13:$B$14</c:f>
              <c:strCache>
                <c:ptCount val="1"/>
                <c:pt idx="0">
                  <c:v>fF,prz,aeq,U,ALT! Berechneter Flächenfehler, ALT!, Ultraschall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Daten_Diag!$A$15:$A$21</c:f>
              <c:strCache>
                <c:ptCount val="7"/>
                <c:pt idx="0">
                  <c:v>A</c:v>
                </c:pt>
                <c:pt idx="2">
                  <c:v>B</c:v>
                </c:pt>
                <c:pt idx="4">
                  <c:v>C</c:v>
                </c:pt>
                <c:pt idx="6">
                  <c:v>D</c:v>
                </c:pt>
              </c:strCache>
            </c:strRef>
          </c:cat>
          <c:val>
            <c:numRef>
              <c:f>Daten_Diag!$B$15:$B$21</c:f>
              <c:numCache>
                <c:ptCount val="7"/>
                <c:pt idx="0">
                  <c:v>0.00167078166321418</c:v>
                </c:pt>
                <c:pt idx="2">
                  <c:v>1.6438870496251387E-05</c:v>
                </c:pt>
                <c:pt idx="4">
                  <c:v>0.0010235244088952894</c:v>
                </c:pt>
                <c:pt idx="6">
                  <c:v>0.008598214858589186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Daten_Diag!$C$13:$C$14</c:f>
              <c:strCache>
                <c:ptCount val="1"/>
                <c:pt idx="0">
                  <c:v>fF,prz,aeq,F,ALT! Berechneter Flächenfehler, ALT!, Fadenmessgerät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Daten_Diag!$A$15:$A$21</c:f>
              <c:strCache>
                <c:ptCount val="7"/>
                <c:pt idx="0">
                  <c:v>A</c:v>
                </c:pt>
                <c:pt idx="2">
                  <c:v>B</c:v>
                </c:pt>
                <c:pt idx="4">
                  <c:v>C</c:v>
                </c:pt>
                <c:pt idx="6">
                  <c:v>D</c:v>
                </c:pt>
              </c:strCache>
            </c:strRef>
          </c:cat>
          <c:val>
            <c:numRef>
              <c:f>Daten_Diag!$C$15:$C$21</c:f>
              <c:numCache>
                <c:ptCount val="7"/>
                <c:pt idx="0">
                  <c:v>0.00167078166321418</c:v>
                </c:pt>
                <c:pt idx="2">
                  <c:v>0.00011048431011640507</c:v>
                </c:pt>
                <c:pt idx="4">
                  <c:v>0.001407016095560083</c:v>
                </c:pt>
                <c:pt idx="6">
                  <c:v>0.0051715024076728604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Daten_Diag!$D$13:$D$14</c:f>
              <c:strCache>
                <c:ptCount val="1"/>
                <c:pt idx="0">
                  <c:v>fF,prz,aeq,U Berechneter Flächenfehler, Ultraschall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Daten_Diag!$A$15:$A$21</c:f>
              <c:strCache>
                <c:ptCount val="7"/>
                <c:pt idx="0">
                  <c:v>A</c:v>
                </c:pt>
                <c:pt idx="2">
                  <c:v>B</c:v>
                </c:pt>
                <c:pt idx="4">
                  <c:v>C</c:v>
                </c:pt>
                <c:pt idx="6">
                  <c:v>D</c:v>
                </c:pt>
              </c:strCache>
            </c:strRef>
          </c:cat>
          <c:val>
            <c:numRef>
              <c:f>Daten_Diag!$D$15:$D$21</c:f>
              <c:numCache>
                <c:ptCount val="7"/>
                <c:pt idx="0">
                  <c:v>0.007606408804013595</c:v>
                </c:pt>
                <c:pt idx="2">
                  <c:v>0.0027244418476058715</c:v>
                </c:pt>
                <c:pt idx="4">
                  <c:v>0.024270395132579985</c:v>
                </c:pt>
                <c:pt idx="6">
                  <c:v>0.043115406527895896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Daten_Diag!$E$13:$E$14</c:f>
              <c:strCache>
                <c:ptCount val="1"/>
                <c:pt idx="0">
                  <c:v>fF,prz,aeq,F Berechneter Flächenfehler, Fadenmessgerät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Daten_Diag!$A$15:$A$21</c:f>
              <c:strCache>
                <c:ptCount val="7"/>
                <c:pt idx="0">
                  <c:v>A</c:v>
                </c:pt>
                <c:pt idx="2">
                  <c:v>B</c:v>
                </c:pt>
                <c:pt idx="4">
                  <c:v>C</c:v>
                </c:pt>
                <c:pt idx="6">
                  <c:v>D</c:v>
                </c:pt>
              </c:strCache>
            </c:strRef>
          </c:cat>
          <c:val>
            <c:numRef>
              <c:f>Daten_Diag!$E$15:$E$21</c:f>
              <c:numCache>
                <c:ptCount val="7"/>
                <c:pt idx="0">
                  <c:v>0.007606408804013595</c:v>
                </c:pt>
                <c:pt idx="2">
                  <c:v>0.00572218620589286</c:v>
                </c:pt>
                <c:pt idx="4">
                  <c:v>0.028983665758928624</c:v>
                </c:pt>
                <c:pt idx="6">
                  <c:v>0.045774683652304984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Daten_Diag!$F$13:$F$14</c:f>
              <c:strCache>
                <c:ptCount val="1"/>
                <c:pt idx="0">
                  <c:v>fL,prz,real,U Realer Flächenfehler,Ultraschall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Daten_Diag!$A$15:$A$21</c:f>
              <c:strCache>
                <c:ptCount val="7"/>
                <c:pt idx="0">
                  <c:v>A</c:v>
                </c:pt>
                <c:pt idx="2">
                  <c:v>B</c:v>
                </c:pt>
                <c:pt idx="4">
                  <c:v>C</c:v>
                </c:pt>
                <c:pt idx="6">
                  <c:v>D</c:v>
                </c:pt>
              </c:strCache>
            </c:strRef>
          </c:cat>
          <c:val>
            <c:numRef>
              <c:f>Daten_Diag!$F$15:$F$21</c:f>
              <c:numCache>
                <c:ptCount val="7"/>
                <c:pt idx="0">
                  <c:v>0.0037633680790578107</c:v>
                </c:pt>
                <c:pt idx="2">
                  <c:v>0.006916284281293424</c:v>
                </c:pt>
                <c:pt idx="4">
                  <c:v>0.0015288960568786173</c:v>
                </c:pt>
                <c:pt idx="6">
                  <c:v>0.0003099500571818315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Daten_Diag!$G$13:$G$14</c:f>
              <c:strCache>
                <c:ptCount val="1"/>
                <c:pt idx="0">
                  <c:v>fF,prz,real,F Realer Flächenfehler, Fadenmessgerät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Daten_Diag!$A$15:$A$21</c:f>
              <c:strCache>
                <c:ptCount val="7"/>
                <c:pt idx="0">
                  <c:v>A</c:v>
                </c:pt>
                <c:pt idx="2">
                  <c:v>B</c:v>
                </c:pt>
                <c:pt idx="4">
                  <c:v>C</c:v>
                </c:pt>
                <c:pt idx="6">
                  <c:v>D</c:v>
                </c:pt>
              </c:strCache>
            </c:strRef>
          </c:cat>
          <c:val>
            <c:numRef>
              <c:f>Daten_Diag!$G$15:$G$21</c:f>
              <c:numCache>
                <c:ptCount val="7"/>
                <c:pt idx="0">
                  <c:v>0.0037633680790578107</c:v>
                </c:pt>
                <c:pt idx="2">
                  <c:v>0.008203500160068291</c:v>
                </c:pt>
                <c:pt idx="4">
                  <c:v>0.012898648201233359</c:v>
                </c:pt>
                <c:pt idx="6">
                  <c:v>0.01581694539472411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Daten_Diag!$H$13:$H$14</c:f>
              <c:strCache>
                <c:ptCount val="1"/>
                <c:pt idx="0">
                  <c:v>fL,prz,real,U,2 Realer Flächenfehler, Ultraschall,ohne Hilfspunkte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Daten_Diag!$A$15:$A$21</c:f>
              <c:strCache>
                <c:ptCount val="7"/>
                <c:pt idx="0">
                  <c:v>A</c:v>
                </c:pt>
                <c:pt idx="2">
                  <c:v>B</c:v>
                </c:pt>
                <c:pt idx="4">
                  <c:v>C</c:v>
                </c:pt>
                <c:pt idx="6">
                  <c:v>D</c:v>
                </c:pt>
              </c:strCache>
            </c:strRef>
          </c:cat>
          <c:val>
            <c:numRef>
              <c:f>Daten_Diag!$H$15:$H$21</c:f>
              <c:numCache>
                <c:ptCount val="7"/>
                <c:pt idx="0">
                  <c:v>0.0037633680790578107</c:v>
                </c:pt>
                <c:pt idx="2">
                  <c:v>0.006916284281293424</c:v>
                </c:pt>
                <c:pt idx="4">
                  <c:v>0.004180148401752508</c:v>
                </c:pt>
                <c:pt idx="6">
                  <c:v>0.03410028432036542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Daten_Diag!$I$13:$I$14</c:f>
              <c:strCache>
                <c:ptCount val="1"/>
                <c:pt idx="0">
                  <c:v>fF,prz,real,F,2 Realer Flächenfehler, Fadenmessgerät, ohne Hilfspunkte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Daten_Diag!$A$15:$A$21</c:f>
              <c:strCache>
                <c:ptCount val="7"/>
                <c:pt idx="0">
                  <c:v>A</c:v>
                </c:pt>
                <c:pt idx="2">
                  <c:v>B</c:v>
                </c:pt>
                <c:pt idx="4">
                  <c:v>C</c:v>
                </c:pt>
                <c:pt idx="6">
                  <c:v>D</c:v>
                </c:pt>
              </c:strCache>
            </c:strRef>
          </c:cat>
          <c:val>
            <c:numRef>
              <c:f>Daten_Diag!$I$15:$I$21</c:f>
              <c:numCache>
                <c:ptCount val="7"/>
                <c:pt idx="0">
                  <c:v>0.0037633680790578107</c:v>
                </c:pt>
                <c:pt idx="2">
                  <c:v>0.008203500160068291</c:v>
                </c:pt>
                <c:pt idx="4">
                  <c:v>0.007103540707913573</c:v>
                </c:pt>
                <c:pt idx="6">
                  <c:v>0.02185746341990883</c:v>
                </c:pt>
              </c:numCache>
            </c:numRef>
          </c:val>
          <c:shape val="box"/>
        </c:ser>
        <c:shape val="box"/>
        <c:axId val="13311754"/>
        <c:axId val="52696923"/>
        <c:axId val="4510260"/>
      </c:bar3DChart>
      <c:catAx>
        <c:axId val="13311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Fläche</a:t>
                </a:r>
              </a:p>
            </c:rich>
          </c:tx>
          <c:layout>
            <c:manualLayout>
              <c:xMode val="factor"/>
              <c:yMode val="factor"/>
              <c:x val="0.02875"/>
              <c:y val="-0.02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2696923"/>
        <c:crosses val="autoZero"/>
        <c:auto val="1"/>
        <c:lblOffset val="100"/>
        <c:tickLblSkip val="1"/>
        <c:noMultiLvlLbl val="0"/>
      </c:catAx>
      <c:valAx>
        <c:axId val="52696923"/>
        <c:scaling>
          <c:orientation val="minMax"/>
          <c:max val="0.04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3311754"/>
        <c:crossesAt val="1"/>
        <c:crossBetween val="between"/>
        <c:dispUnits/>
        <c:majorUnit val="0.01"/>
        <c:minorUnit val="0.002"/>
      </c:valAx>
      <c:serAx>
        <c:axId val="4510260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269692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4"/>
          <c:y val="0.25475"/>
          <c:w val="0.354"/>
          <c:h val="0.592"/>
        </c:manualLayout>
      </c:layout>
      <c:overlay val="0"/>
      <c:spPr>
        <a:ln w="3175">
          <a:noFill/>
        </a:ln>
      </c:sp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Längenfehler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5"/>
          <c:w val="0.98725"/>
          <c:h val="0.8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Daten_Diag!$L$2:$L$3</c:f>
              <c:strCache>
                <c:ptCount val="1"/>
                <c:pt idx="0">
                  <c:v>fL,prz,real,F Realer Längenfehler, Fadenmessgerät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Daten_Diag!$K$4:$K$7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Daten_Diag!$L$4:$L$7</c:f>
              <c:numCache>
                <c:ptCount val="4"/>
                <c:pt idx="0">
                  <c:v>0.002020971493434636</c:v>
                </c:pt>
                <c:pt idx="1">
                  <c:v>0.0023125237542637018</c:v>
                </c:pt>
                <c:pt idx="2">
                  <c:v>0.01136771439377421</c:v>
                </c:pt>
                <c:pt idx="3">
                  <c:v>0.0007347044258609009</c:v>
                </c:pt>
              </c:numCache>
            </c:numRef>
          </c:val>
        </c:ser>
        <c:ser>
          <c:idx val="1"/>
          <c:order val="1"/>
          <c:tx>
            <c:strRef>
              <c:f>Daten_Diag!$M$2:$M$3</c:f>
              <c:strCache>
                <c:ptCount val="1"/>
                <c:pt idx="0">
                  <c:v>fL,prz,real,F,2 Realer Längenfehler, Fadenmessgerät, ohne Hilfspunkte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Daten_Diag!$K$4:$K$7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Daten_Diag!$M$4:$M$7</c:f>
              <c:numCache>
                <c:ptCount val="4"/>
                <c:pt idx="0">
                  <c:v>0.002020971493434636</c:v>
                </c:pt>
                <c:pt idx="1">
                  <c:v>0.0023125237542637018</c:v>
                </c:pt>
                <c:pt idx="2">
                  <c:v>0.0012274846182115454</c:v>
                </c:pt>
                <c:pt idx="3">
                  <c:v>0.004136607573072912</c:v>
                </c:pt>
              </c:numCache>
            </c:numRef>
          </c:val>
        </c:ser>
        <c:ser>
          <c:idx val="2"/>
          <c:order val="2"/>
          <c:tx>
            <c:strRef>
              <c:f>Daten_Diag!$N$2:$N$3</c:f>
              <c:strCache>
                <c:ptCount val="1"/>
                <c:pt idx="0">
                  <c:v>fL,prz,aeq,F Berechneter Längenfehler, Fadenmessgerät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Daten_Diag!$K$4:$K$7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Daten_Diag!$N$4:$N$7</c:f>
              <c:numCache>
                <c:ptCount val="4"/>
                <c:pt idx="0">
                  <c:v>0.010177807998220573</c:v>
                </c:pt>
                <c:pt idx="1">
                  <c:v>0.0025247383312101282</c:v>
                </c:pt>
                <c:pt idx="2">
                  <c:v>0.008980552138038712</c:v>
                </c:pt>
                <c:pt idx="3">
                  <c:v>0.01780570092930099</c:v>
                </c:pt>
              </c:numCache>
            </c:numRef>
          </c:val>
        </c:ser>
        <c:ser>
          <c:idx val="3"/>
          <c:order val="3"/>
          <c:tx>
            <c:strRef>
              <c:f>Daten_Diag!$O$2:$O$3</c:f>
              <c:strCache>
                <c:ptCount val="1"/>
                <c:pt idx="0">
                  <c:v>fL,prz,aeq,F Berechneter Längenfehler, Fadenmessgerät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Daten_Diag!$K$4:$K$7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Daten_Diag!$O$4:$O$7</c:f>
              <c:numCache>
                <c:ptCount val="4"/>
              </c:numCache>
            </c:numRef>
          </c:val>
        </c:ser>
        <c:ser>
          <c:idx val="4"/>
          <c:order val="4"/>
          <c:tx>
            <c:strRef>
              <c:f>Daten_Diag!$P$2:$P$3</c:f>
              <c:strCache>
                <c:ptCount val="1"/>
                <c:pt idx="0">
                  <c:v>fL,prz,real,U Realer Längenfehler, Ultraschall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Daten_Diag!$K$4:$K$7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Daten_Diag!$P$4:$P$7</c:f>
              <c:numCache>
                <c:ptCount val="4"/>
                <c:pt idx="0">
                  <c:v>0.002020971493434636</c:v>
                </c:pt>
                <c:pt idx="1">
                  <c:v>0.004578799164925219</c:v>
                </c:pt>
                <c:pt idx="2">
                  <c:v>0.007343404038359017</c:v>
                </c:pt>
                <c:pt idx="3">
                  <c:v>0.009662872654939347</c:v>
                </c:pt>
              </c:numCache>
            </c:numRef>
          </c:val>
        </c:ser>
        <c:ser>
          <c:idx val="5"/>
          <c:order val="5"/>
          <c:tx>
            <c:strRef>
              <c:f>Daten_Diag!$Q$2:$Q$3</c:f>
              <c:strCache>
                <c:ptCount val="1"/>
                <c:pt idx="0">
                  <c:v>fL,prz,real,U,2 Realer Längenfehler, Ultraschall, ohne Hilfspunkte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Daten_Diag!$K$4:$K$7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Daten_Diag!$Q$4:$Q$7</c:f>
              <c:numCache>
                <c:ptCount val="4"/>
                <c:pt idx="0">
                  <c:v>0.002020971493434636</c:v>
                </c:pt>
                <c:pt idx="1">
                  <c:v>0.004578799164925219</c:v>
                </c:pt>
                <c:pt idx="2">
                  <c:v>0.002783008081904227</c:v>
                </c:pt>
                <c:pt idx="3">
                  <c:v>0.012846899417009706</c:v>
                </c:pt>
              </c:numCache>
            </c:numRef>
          </c:val>
        </c:ser>
        <c:ser>
          <c:idx val="6"/>
          <c:order val="6"/>
          <c:tx>
            <c:strRef>
              <c:f>Daten_Diag!$R$2:$R$3</c:f>
              <c:strCache>
                <c:ptCount val="1"/>
                <c:pt idx="0">
                  <c:v>fL,prz,aeq,U Berechneter Längenfehler, Ultraschall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Daten_Diag!$K$4:$K$7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</c:strCache>
            </c:strRef>
          </c:cat>
          <c:val>
            <c:numRef>
              <c:f>Daten_Diag!$R$4:$R$7</c:f>
              <c:numCache>
                <c:ptCount val="4"/>
                <c:pt idx="0">
                  <c:v>0.010177807998220578</c:v>
                </c:pt>
                <c:pt idx="1">
                  <c:v>0.000977358925207291</c:v>
                </c:pt>
                <c:pt idx="2">
                  <c:v>0.007665391945352917</c:v>
                </c:pt>
                <c:pt idx="3">
                  <c:v>0.023013457509137362</c:v>
                </c:pt>
              </c:numCache>
            </c:numRef>
          </c:val>
        </c:ser>
        <c:axId val="40592341"/>
        <c:axId val="29786750"/>
      </c:barChart>
      <c:catAx>
        <c:axId val="40592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86750"/>
        <c:crosses val="autoZero"/>
        <c:auto val="1"/>
        <c:lblOffset val="100"/>
        <c:noMultiLvlLbl val="0"/>
      </c:catAx>
      <c:valAx>
        <c:axId val="2978675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05923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325"/>
          <c:y val="0.124"/>
          <c:w val="0.47175"/>
          <c:h val="0.43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Längenfehler</a:t>
            </a:r>
          </a:p>
        </c:rich>
      </c:tx>
      <c:layout>
        <c:manualLayout>
          <c:xMode val="factor"/>
          <c:yMode val="factor"/>
          <c:x val="-0.1795"/>
          <c:y val="0.21675"/>
        </c:manualLayout>
      </c:layout>
      <c:spPr>
        <a:noFill/>
        <a:ln>
          <a:noFill/>
        </a:ln>
      </c:spPr>
    </c:title>
    <c:view3D>
      <c:rotX val="35"/>
      <c:rotY val="200"/>
      <c:depthPercent val="100"/>
      <c:rAngAx val="0"/>
      <c:perspective val="15"/>
    </c:view3D>
    <c:plotArea>
      <c:layout>
        <c:manualLayout>
          <c:xMode val="edge"/>
          <c:yMode val="edge"/>
          <c:x val="0"/>
          <c:y val="0.0825"/>
          <c:w val="0.72725"/>
          <c:h val="0.859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Daten_Diag!$L$13:$L$14</c:f>
              <c:strCache>
                <c:ptCount val="1"/>
                <c:pt idx="0">
                  <c:v>fL,prz,aeq,U Berechneter Längenfehler, Ultraschall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Daten_Diag!$K$15:$K$21</c:f>
              <c:strCache>
                <c:ptCount val="7"/>
                <c:pt idx="0">
                  <c:v>D</c:v>
                </c:pt>
                <c:pt idx="2">
                  <c:v>C</c:v>
                </c:pt>
                <c:pt idx="4">
                  <c:v>B</c:v>
                </c:pt>
                <c:pt idx="6">
                  <c:v>A</c:v>
                </c:pt>
              </c:strCache>
            </c:strRef>
          </c:cat>
          <c:val>
            <c:numRef>
              <c:f>Daten_Diag!$L$15:$L$21</c:f>
              <c:numCache>
                <c:ptCount val="7"/>
                <c:pt idx="0">
                  <c:v>0.010177807998220578</c:v>
                </c:pt>
                <c:pt idx="2">
                  <c:v>0.000977358925207291</c:v>
                </c:pt>
                <c:pt idx="4">
                  <c:v>0.007665391945352917</c:v>
                </c:pt>
                <c:pt idx="6">
                  <c:v>0.023013457509137362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Daten_Diag!$M$13:$M$14</c:f>
              <c:strCache>
                <c:ptCount val="1"/>
                <c:pt idx="0">
                  <c:v>fL,prz,aeq,F Berechneter Längenfehler, Fadenmessgerät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Daten_Diag!$K$15:$K$21</c:f>
              <c:strCache>
                <c:ptCount val="7"/>
                <c:pt idx="0">
                  <c:v>D</c:v>
                </c:pt>
                <c:pt idx="2">
                  <c:v>C</c:v>
                </c:pt>
                <c:pt idx="4">
                  <c:v>B</c:v>
                </c:pt>
                <c:pt idx="6">
                  <c:v>A</c:v>
                </c:pt>
              </c:strCache>
            </c:strRef>
          </c:cat>
          <c:val>
            <c:numRef>
              <c:f>Daten_Diag!$M$15:$M$21</c:f>
              <c:numCache>
                <c:ptCount val="7"/>
                <c:pt idx="0">
                  <c:v>0.010177807998220573</c:v>
                </c:pt>
                <c:pt idx="2">
                  <c:v>0.0025247383312101282</c:v>
                </c:pt>
                <c:pt idx="4">
                  <c:v>0.008980552138038712</c:v>
                </c:pt>
                <c:pt idx="6">
                  <c:v>0.01780570092930099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Daten_Diag!$N$13:$N$14</c:f>
              <c:strCache>
                <c:ptCount val="1"/>
                <c:pt idx="0">
                  <c:v>fL,prz,aeq,F Berechneter Längenfehler, Fadenmessgerät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Daten_Diag!$K$15:$K$21</c:f>
              <c:strCache>
                <c:ptCount val="7"/>
                <c:pt idx="0">
                  <c:v>D</c:v>
                </c:pt>
                <c:pt idx="2">
                  <c:v>C</c:v>
                </c:pt>
                <c:pt idx="4">
                  <c:v>B</c:v>
                </c:pt>
                <c:pt idx="6">
                  <c:v>A</c:v>
                </c:pt>
              </c:strCache>
            </c:strRef>
          </c:cat>
          <c:val>
            <c:numRef>
              <c:f>Daten_Diag!$N$15:$N$21</c:f>
              <c:numCache>
                <c:ptCount val="7"/>
              </c:numCache>
            </c:numRef>
          </c:val>
          <c:shape val="box"/>
        </c:ser>
        <c:ser>
          <c:idx val="3"/>
          <c:order val="3"/>
          <c:tx>
            <c:strRef>
              <c:f>Daten_Diag!$O$13:$O$14</c:f>
              <c:strCache>
                <c:ptCount val="1"/>
                <c:pt idx="0">
                  <c:v>fL,prz,real,U Realer Längenfehler, Ultraschall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Daten_Diag!$K$15:$K$21</c:f>
              <c:strCache>
                <c:ptCount val="7"/>
                <c:pt idx="0">
                  <c:v>D</c:v>
                </c:pt>
                <c:pt idx="2">
                  <c:v>C</c:v>
                </c:pt>
                <c:pt idx="4">
                  <c:v>B</c:v>
                </c:pt>
                <c:pt idx="6">
                  <c:v>A</c:v>
                </c:pt>
              </c:strCache>
            </c:strRef>
          </c:cat>
          <c:val>
            <c:numRef>
              <c:f>Daten_Diag!$O$15:$O$21</c:f>
              <c:numCache>
                <c:ptCount val="7"/>
                <c:pt idx="0">
                  <c:v>0.002020971493434636</c:v>
                </c:pt>
                <c:pt idx="2">
                  <c:v>0.004578799164925219</c:v>
                </c:pt>
                <c:pt idx="4">
                  <c:v>0.007343404038359017</c:v>
                </c:pt>
                <c:pt idx="6">
                  <c:v>0.009662872654939347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Daten_Diag!$P$13:$P$14</c:f>
              <c:strCache>
                <c:ptCount val="1"/>
                <c:pt idx="0">
                  <c:v>fL,prz,real,F Realer Längenfehler, Fadenmessgerät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Daten_Diag!$K$15:$K$21</c:f>
              <c:strCache>
                <c:ptCount val="7"/>
                <c:pt idx="0">
                  <c:v>D</c:v>
                </c:pt>
                <c:pt idx="2">
                  <c:v>C</c:v>
                </c:pt>
                <c:pt idx="4">
                  <c:v>B</c:v>
                </c:pt>
                <c:pt idx="6">
                  <c:v>A</c:v>
                </c:pt>
              </c:strCache>
            </c:strRef>
          </c:cat>
          <c:val>
            <c:numRef>
              <c:f>Daten_Diag!$P$15:$P$21</c:f>
              <c:numCache>
                <c:ptCount val="7"/>
                <c:pt idx="0">
                  <c:v>0.002020971493434636</c:v>
                </c:pt>
                <c:pt idx="2">
                  <c:v>0.0023125237542637018</c:v>
                </c:pt>
                <c:pt idx="4">
                  <c:v>0.01136771439377421</c:v>
                </c:pt>
                <c:pt idx="6">
                  <c:v>0.0007347044258609009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Daten_Diag!$Q$13:$Q$14</c:f>
              <c:strCache>
                <c:ptCount val="1"/>
                <c:pt idx="0">
                  <c:v>fL,prz,real,F Realer Längenfehler, Fadenmessgerät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Daten_Diag!$K$15:$K$21</c:f>
              <c:strCache>
                <c:ptCount val="7"/>
                <c:pt idx="0">
                  <c:v>D</c:v>
                </c:pt>
                <c:pt idx="2">
                  <c:v>C</c:v>
                </c:pt>
                <c:pt idx="4">
                  <c:v>B</c:v>
                </c:pt>
                <c:pt idx="6">
                  <c:v>A</c:v>
                </c:pt>
              </c:strCache>
            </c:strRef>
          </c:cat>
          <c:val>
            <c:numRef>
              <c:f>Daten_Diag!$Q$15:$Q$21</c:f>
              <c:numCache>
                <c:ptCount val="7"/>
              </c:numCache>
            </c:numRef>
          </c:val>
          <c:shape val="box"/>
        </c:ser>
        <c:ser>
          <c:idx val="6"/>
          <c:order val="6"/>
          <c:tx>
            <c:strRef>
              <c:f>Daten_Diag!$R$13:$R$14</c:f>
              <c:strCache>
                <c:ptCount val="1"/>
                <c:pt idx="0">
                  <c:v>fL,prz,real,U,2 Realer Längenfehler, Ultraschall ohne Hilfspunkte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Daten_Diag!$K$15:$K$21</c:f>
              <c:strCache>
                <c:ptCount val="7"/>
                <c:pt idx="0">
                  <c:v>D</c:v>
                </c:pt>
                <c:pt idx="2">
                  <c:v>C</c:v>
                </c:pt>
                <c:pt idx="4">
                  <c:v>B</c:v>
                </c:pt>
                <c:pt idx="6">
                  <c:v>A</c:v>
                </c:pt>
              </c:strCache>
            </c:strRef>
          </c:cat>
          <c:val>
            <c:numRef>
              <c:f>Daten_Diag!$R$15:$R$21</c:f>
              <c:numCache>
                <c:ptCount val="7"/>
                <c:pt idx="0">
                  <c:v>0.002020971493434636</c:v>
                </c:pt>
                <c:pt idx="2">
                  <c:v>0.004578799164925219</c:v>
                </c:pt>
                <c:pt idx="4">
                  <c:v>0.002783008081904227</c:v>
                </c:pt>
                <c:pt idx="6">
                  <c:v>0.012846899417009706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Daten_Diag!$S$13:$S$14</c:f>
              <c:strCache>
                <c:ptCount val="1"/>
                <c:pt idx="0">
                  <c:v>fL,prz,real,F,2 Realer Längenfehler, Fadenmessgerät ohne Hilfspunkte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Daten_Diag!$K$15:$K$21</c:f>
              <c:strCache>
                <c:ptCount val="7"/>
                <c:pt idx="0">
                  <c:v>D</c:v>
                </c:pt>
                <c:pt idx="2">
                  <c:v>C</c:v>
                </c:pt>
                <c:pt idx="4">
                  <c:v>B</c:v>
                </c:pt>
                <c:pt idx="6">
                  <c:v>A</c:v>
                </c:pt>
              </c:strCache>
            </c:strRef>
          </c:cat>
          <c:val>
            <c:numRef>
              <c:f>Daten_Diag!$S$15:$S$21</c:f>
              <c:numCache>
                <c:ptCount val="7"/>
                <c:pt idx="0">
                  <c:v>0.002020971493434636</c:v>
                </c:pt>
                <c:pt idx="2">
                  <c:v>0.0023125237542637018</c:v>
                </c:pt>
                <c:pt idx="4">
                  <c:v>0.0012274846182115454</c:v>
                </c:pt>
                <c:pt idx="6">
                  <c:v>0.004136607573072912</c:v>
                </c:pt>
              </c:numCache>
            </c:numRef>
          </c:val>
          <c:shape val="box"/>
        </c:ser>
        <c:shape val="box"/>
        <c:axId val="66754159"/>
        <c:axId val="63916520"/>
        <c:axId val="38377769"/>
      </c:bar3DChart>
      <c:catAx>
        <c:axId val="6675415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Fläche</a:t>
                </a:r>
              </a:p>
            </c:rich>
          </c:tx>
          <c:layout>
            <c:manualLayout>
              <c:xMode val="factor"/>
              <c:yMode val="factor"/>
              <c:x val="0.0235"/>
              <c:y val="-0.0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350" b="0" i="0" u="none" baseline="0">
                <a:latin typeface="Arial"/>
                <a:ea typeface="Arial"/>
                <a:cs typeface="Arial"/>
              </a:defRPr>
            </a:pPr>
          </a:p>
        </c:txPr>
        <c:crossAx val="63916520"/>
        <c:crosses val="autoZero"/>
        <c:auto val="1"/>
        <c:lblOffset val="100"/>
        <c:noMultiLvlLbl val="0"/>
      </c:catAx>
      <c:valAx>
        <c:axId val="63916520"/>
        <c:scaling>
          <c:orientation val="minMax"/>
          <c:max val="0.025"/>
          <c:min val="0"/>
        </c:scaling>
        <c:axPos val="r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6754159"/>
        <c:crossesAt val="1"/>
        <c:crossBetween val="between"/>
        <c:dispUnits/>
        <c:majorUnit val="0.01"/>
        <c:minorUnit val="0.005"/>
      </c:valAx>
      <c:serAx>
        <c:axId val="38377769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391652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65"/>
          <c:y val="0.2255"/>
          <c:w val="0.354"/>
          <c:h val="0.62475"/>
        </c:manualLayout>
      </c:layout>
      <c:overlay val="0"/>
      <c:spPr>
        <a:ln w="3175">
          <a:noFill/>
        </a:ln>
      </c:spPr>
    </c:legend>
    <c:floor>
      <c:spPr>
        <a:noFill/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workbookViewId="0" zoomScale="98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4"/>
  <sheetViews>
    <sheetView workbookViewId="0" zoomScale="98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m5"/>
  <sheetViews>
    <sheetView workbookViewId="0" zoomScale="98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m6"/>
  <sheetViews>
    <sheetView workbookViewId="0" zoomScale="98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47625</xdr:rowOff>
    </xdr:from>
    <xdr:to>
      <xdr:col>7</xdr:col>
      <xdr:colOff>0</xdr:colOff>
      <xdr:row>55</xdr:row>
      <xdr:rowOff>66675</xdr:rowOff>
    </xdr:to>
    <xdr:graphicFrame>
      <xdr:nvGraphicFramePr>
        <xdr:cNvPr id="1" name="Chart 3"/>
        <xdr:cNvGraphicFramePr/>
      </xdr:nvGraphicFramePr>
      <xdr:xfrm>
        <a:off x="85725" y="5562600"/>
        <a:ext cx="728662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55</xdr:row>
      <xdr:rowOff>114300</xdr:rowOff>
    </xdr:from>
    <xdr:to>
      <xdr:col>7</xdr:col>
      <xdr:colOff>28575</xdr:colOff>
      <xdr:row>73</xdr:row>
      <xdr:rowOff>133350</xdr:rowOff>
    </xdr:to>
    <xdr:graphicFrame>
      <xdr:nvGraphicFramePr>
        <xdr:cNvPr id="2" name="Chart 6"/>
        <xdr:cNvGraphicFramePr/>
      </xdr:nvGraphicFramePr>
      <xdr:xfrm>
        <a:off x="95250" y="10601325"/>
        <a:ext cx="73056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0.1445</cdr:x>
      <cdr:y>0.12875</cdr:y>
    </cdr:from>
    <cdr:to>
      <cdr:x>0.36075</cdr:x>
      <cdr:y>0.274</cdr:y>
    </cdr:to>
    <cdr:sp>
      <cdr:nvSpPr>
        <cdr:cNvPr id="1" name="TextBox 1"/>
        <cdr:cNvSpPr txBox="1">
          <a:spLocks noChangeArrowheads="1"/>
        </cdr:cNvSpPr>
      </cdr:nvSpPr>
      <cdr:spPr>
        <a:xfrm>
          <a:off x="1171575" y="600075"/>
          <a:ext cx="176212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Polare Aufnahne Loose</a:t>
          </a:r>
        </a:p>
      </cdr:txBody>
    </cdr:sp>
  </cdr:relSizeAnchor>
  <cdr:relSizeAnchor xmlns:cdr="http://schemas.openxmlformats.org/drawingml/2006/chartDrawing">
    <cdr:from>
      <cdr:x>0.37775</cdr:x>
      <cdr:y>0.12875</cdr:y>
    </cdr:from>
    <cdr:to>
      <cdr:x>0.67575</cdr:x>
      <cdr:y>0.258</cdr:y>
    </cdr:to>
    <cdr:sp>
      <cdr:nvSpPr>
        <cdr:cNvPr id="2" name="TextBox 2"/>
        <cdr:cNvSpPr txBox="1">
          <a:spLocks noChangeArrowheads="1"/>
        </cdr:cNvSpPr>
      </cdr:nvSpPr>
      <cdr:spPr>
        <a:xfrm>
          <a:off x="3076575" y="600075"/>
          <a:ext cx="24288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GPS Messung
 Hoffmann</a:t>
          </a:r>
        </a:p>
      </cdr:txBody>
    </cdr:sp>
  </cdr:relSizeAnchor>
  <cdr:relSizeAnchor xmlns:cdr="http://schemas.openxmlformats.org/drawingml/2006/chartDrawing">
    <cdr:from>
      <cdr:x>0.37775</cdr:x>
      <cdr:y>0.30875</cdr:y>
    </cdr:from>
    <cdr:to>
      <cdr:x>0.5175</cdr:x>
      <cdr:y>0.40075</cdr:y>
    </cdr:to>
    <cdr:sp>
      <cdr:nvSpPr>
        <cdr:cNvPr id="3" name="TextBox 3"/>
        <cdr:cNvSpPr txBox="1">
          <a:spLocks noChangeArrowheads="1"/>
        </cdr:cNvSpPr>
      </cdr:nvSpPr>
      <cdr:spPr>
        <a:xfrm>
          <a:off x="3076575" y="1447800"/>
          <a:ext cx="11430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Highend
</a:t>
          </a:r>
        </a:p>
      </cdr:txBody>
    </cdr:sp>
  </cdr:relSizeAnchor>
  <cdr:relSizeAnchor xmlns:cdr="http://schemas.openxmlformats.org/drawingml/2006/chartDrawing">
    <cdr:from>
      <cdr:x>0.3685</cdr:x>
      <cdr:y>0.12875</cdr:y>
    </cdr:from>
    <cdr:to>
      <cdr:x>0.36925</cdr:x>
      <cdr:y>0.961</cdr:y>
    </cdr:to>
    <cdr:sp>
      <cdr:nvSpPr>
        <cdr:cNvPr id="4" name="Line 4"/>
        <cdr:cNvSpPr>
          <a:spLocks/>
        </cdr:cNvSpPr>
      </cdr:nvSpPr>
      <cdr:spPr>
        <a:xfrm flipH="1" flipV="1">
          <a:off x="3000375" y="600075"/>
          <a:ext cx="9525" cy="390525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0.7895</cdr:x>
      <cdr:y>0.29175</cdr:y>
    </cdr:from>
    <cdr:to>
      <cdr:x>0.7895</cdr:x>
      <cdr:y>0.9595</cdr:y>
    </cdr:to>
    <cdr:sp>
      <cdr:nvSpPr>
        <cdr:cNvPr id="5" name="Line 5"/>
        <cdr:cNvSpPr>
          <a:spLocks/>
        </cdr:cNvSpPr>
      </cdr:nvSpPr>
      <cdr:spPr>
        <a:xfrm flipV="1">
          <a:off x="6438900" y="1362075"/>
          <a:ext cx="0" cy="3133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0.79775</cdr:x>
      <cdr:y>0.312</cdr:y>
    </cdr:from>
    <cdr:to>
      <cdr:x>0.9375</cdr:x>
      <cdr:y>0.4035</cdr:y>
    </cdr:to>
    <cdr:sp>
      <cdr:nvSpPr>
        <cdr:cNvPr id="6" name="TextBox 7"/>
        <cdr:cNvSpPr txBox="1">
          <a:spLocks noChangeArrowheads="1"/>
        </cdr:cNvSpPr>
      </cdr:nvSpPr>
      <cdr:spPr>
        <a:xfrm>
          <a:off x="6505575" y="1457325"/>
          <a:ext cx="11430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Lowcost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55</xdr:row>
      <xdr:rowOff>95250</xdr:rowOff>
    </xdr:from>
    <xdr:to>
      <xdr:col>11</xdr:col>
      <xdr:colOff>57150</xdr:colOff>
      <xdr:row>84</xdr:row>
      <xdr:rowOff>95250</xdr:rowOff>
    </xdr:to>
    <xdr:graphicFrame>
      <xdr:nvGraphicFramePr>
        <xdr:cNvPr id="1" name="Chart 2"/>
        <xdr:cNvGraphicFramePr/>
      </xdr:nvGraphicFramePr>
      <xdr:xfrm>
        <a:off x="590550" y="10058400"/>
        <a:ext cx="816292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0.56275</cdr:x>
      <cdr:y>0.191</cdr:y>
    </cdr:from>
    <cdr:to>
      <cdr:x>0.5645</cdr:x>
      <cdr:y>0.75125</cdr:y>
    </cdr:to>
    <cdr:sp>
      <cdr:nvSpPr>
        <cdr:cNvPr id="1" name="Line 1"/>
        <cdr:cNvSpPr>
          <a:spLocks/>
        </cdr:cNvSpPr>
      </cdr:nvSpPr>
      <cdr:spPr>
        <a:xfrm flipH="1" flipV="1">
          <a:off x="3038475" y="609600"/>
          <a:ext cx="9525" cy="1809750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0.57425</cdr:x>
      <cdr:y>0.088</cdr:y>
    </cdr:from>
    <cdr:to>
      <cdr:x>0.57425</cdr:x>
      <cdr:y>0.088</cdr:y>
    </cdr:to>
    <cdr:sp>
      <cdr:nvSpPr>
        <cdr:cNvPr id="2" name="TextBox 2"/>
        <cdr:cNvSpPr txBox="1">
          <a:spLocks noChangeArrowheads="1"/>
        </cdr:cNvSpPr>
      </cdr:nvSpPr>
      <cdr:spPr>
        <a:xfrm>
          <a:off x="3105150" y="2762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Polare Aufnahmen 
Hamberger / Zander</a:t>
          </a:r>
        </a:p>
      </cdr:txBody>
    </cdr:sp>
  </cdr:relSizeAnchor>
  <cdr:relSizeAnchor xmlns:cdr="http://schemas.openxmlformats.org/drawingml/2006/chartDrawing">
    <cdr:from>
      <cdr:x>0.56375</cdr:x>
      <cdr:y>0.07275</cdr:y>
    </cdr:from>
    <cdr:to>
      <cdr:x>0.916</cdr:x>
      <cdr:y>0.26075</cdr:y>
    </cdr:to>
    <cdr:sp>
      <cdr:nvSpPr>
        <cdr:cNvPr id="3" name="TextBox 3"/>
        <cdr:cNvSpPr txBox="1">
          <a:spLocks noChangeArrowheads="1"/>
        </cdr:cNvSpPr>
      </cdr:nvSpPr>
      <cdr:spPr>
        <a:xfrm>
          <a:off x="3048000" y="228600"/>
          <a:ext cx="19050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Messungen
Hamberger  Zander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847725</xdr:colOff>
      <xdr:row>19</xdr:row>
      <xdr:rowOff>85725</xdr:rowOff>
    </xdr:from>
    <xdr:to>
      <xdr:col>11</xdr:col>
      <xdr:colOff>57150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3133725" y="4410075"/>
        <a:ext cx="54102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21</xdr:row>
      <xdr:rowOff>66675</xdr:rowOff>
    </xdr:from>
    <xdr:to>
      <xdr:col>6</xdr:col>
      <xdr:colOff>428625</xdr:colOff>
      <xdr:row>25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952875" y="4714875"/>
          <a:ext cx="11525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Messungen Loose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35"/>
  <sheetViews>
    <sheetView tabSelected="1" workbookViewId="0" topLeftCell="A1">
      <selection activeCell="D29" sqref="D29"/>
    </sheetView>
  </sheetViews>
  <sheetFormatPr defaultColWidth="11.421875" defaultRowHeight="12.75"/>
  <cols>
    <col min="1" max="1" width="23.00390625" style="0" customWidth="1"/>
    <col min="4" max="4" width="15.140625" style="0" customWidth="1"/>
    <col min="5" max="5" width="12.421875" style="0" customWidth="1"/>
    <col min="6" max="6" width="12.28125" style="0" customWidth="1"/>
    <col min="7" max="7" width="15.57421875" style="0" customWidth="1"/>
    <col min="8" max="8" width="15.28125" style="0" customWidth="1"/>
    <col min="9" max="9" width="13.57421875" style="0" customWidth="1"/>
    <col min="10" max="10" width="12.421875" style="0" customWidth="1"/>
    <col min="11" max="11" width="12.28125" style="0" customWidth="1"/>
  </cols>
  <sheetData>
    <row r="1" spans="1:11" ht="16.5" thickBot="1" thickTop="1">
      <c r="A1" s="178" t="s">
        <v>49</v>
      </c>
      <c r="B1" s="179"/>
      <c r="C1" s="179"/>
      <c r="D1" s="179"/>
      <c r="E1" s="180"/>
      <c r="F1" s="4"/>
      <c r="G1" s="4"/>
      <c r="H1" s="4"/>
      <c r="I1" s="4"/>
      <c r="J1" s="4"/>
      <c r="K1" s="5"/>
    </row>
    <row r="2" spans="1:11" ht="30.75" customHeight="1" thickTop="1">
      <c r="A2" s="18" t="s">
        <v>0</v>
      </c>
      <c r="B2" s="122" t="s">
        <v>39</v>
      </c>
      <c r="C2" s="123" t="s">
        <v>40</v>
      </c>
      <c r="D2" s="122" t="s">
        <v>124</v>
      </c>
      <c r="E2" s="123" t="s">
        <v>125</v>
      </c>
      <c r="F2" s="124"/>
      <c r="G2" s="125" t="s">
        <v>130</v>
      </c>
      <c r="H2" s="126" t="s">
        <v>131</v>
      </c>
      <c r="I2" s="10"/>
      <c r="J2" s="10"/>
      <c r="K2" s="11"/>
    </row>
    <row r="3" spans="1:11" ht="15">
      <c r="A3" s="18" t="s">
        <v>14</v>
      </c>
      <c r="B3" s="21" t="s">
        <v>12</v>
      </c>
      <c r="C3" s="22" t="s">
        <v>13</v>
      </c>
      <c r="D3" s="105" t="s">
        <v>126</v>
      </c>
      <c r="E3" s="106" t="s">
        <v>127</v>
      </c>
      <c r="F3" s="7"/>
      <c r="G3" s="6"/>
      <c r="H3" s="20"/>
      <c r="I3" s="12"/>
      <c r="J3" s="12"/>
      <c r="K3" s="13"/>
    </row>
    <row r="4" spans="1:11" ht="12.75">
      <c r="A4" s="18" t="s">
        <v>34</v>
      </c>
      <c r="B4" s="23" t="s">
        <v>35</v>
      </c>
      <c r="C4" s="24" t="s">
        <v>36</v>
      </c>
      <c r="D4" s="107" t="s">
        <v>128</v>
      </c>
      <c r="E4" s="108" t="s">
        <v>37</v>
      </c>
      <c r="F4" s="7"/>
      <c r="G4" s="107" t="s">
        <v>128</v>
      </c>
      <c r="H4" s="108" t="s">
        <v>37</v>
      </c>
      <c r="I4" s="14"/>
      <c r="J4" s="14"/>
      <c r="K4" s="15"/>
    </row>
    <row r="5" spans="1:11" ht="38.25">
      <c r="A5" s="18" t="s">
        <v>15</v>
      </c>
      <c r="B5" s="25" t="s">
        <v>16</v>
      </c>
      <c r="C5" s="26" t="s">
        <v>16</v>
      </c>
      <c r="D5" s="115" t="s">
        <v>129</v>
      </c>
      <c r="E5" s="116" t="s">
        <v>129</v>
      </c>
      <c r="F5" s="10"/>
      <c r="G5" s="117" t="s">
        <v>132</v>
      </c>
      <c r="H5" s="118" t="s">
        <v>133</v>
      </c>
      <c r="I5" s="7"/>
      <c r="J5" s="7"/>
      <c r="K5" s="16"/>
    </row>
    <row r="6" spans="1:11" ht="12.75">
      <c r="A6" s="31">
        <v>6000</v>
      </c>
      <c r="B6" s="32">
        <v>0.014427734375</v>
      </c>
      <c r="C6" s="33">
        <v>0.04804912694584697</v>
      </c>
      <c r="D6" s="109">
        <v>144.275809</v>
      </c>
      <c r="E6" s="110">
        <v>48.048675</v>
      </c>
      <c r="F6" s="10"/>
      <c r="G6" s="120">
        <f aca="true" t="shared" si="0" ref="G6:G11">B6*10000-D6</f>
        <v>0.0015347499999904812</v>
      </c>
      <c r="H6" s="119">
        <f aca="true" t="shared" si="1" ref="H6:H11">C6*1000-E6</f>
        <v>0.0004519458469616211</v>
      </c>
      <c r="I6" s="7"/>
      <c r="J6" s="7"/>
      <c r="K6" s="16"/>
    </row>
    <row r="7" spans="1:11" ht="12.75">
      <c r="A7" s="34">
        <v>5000</v>
      </c>
      <c r="B7" s="35">
        <v>0.087853125</v>
      </c>
      <c r="C7" s="36">
        <v>0.12326431185439557</v>
      </c>
      <c r="D7" s="111">
        <v>878.531101</v>
      </c>
      <c r="E7" s="112">
        <v>123.264304</v>
      </c>
      <c r="F7" s="10"/>
      <c r="G7" s="120">
        <f t="shared" si="0"/>
        <v>0.00014899999996487168</v>
      </c>
      <c r="H7" s="119">
        <f t="shared" si="1"/>
        <v>7.854395576600837E-06</v>
      </c>
      <c r="I7" s="7"/>
      <c r="J7" s="7"/>
      <c r="K7" s="16"/>
    </row>
    <row r="8" spans="1:11" ht="12.75">
      <c r="A8" s="34">
        <v>4000</v>
      </c>
      <c r="B8" s="35">
        <v>0.9940025390625</v>
      </c>
      <c r="C8" s="36">
        <v>0.4083451662088869</v>
      </c>
      <c r="D8" s="111">
        <v>9940.026314</v>
      </c>
      <c r="E8" s="112">
        <v>408.345174</v>
      </c>
      <c r="F8" s="10"/>
      <c r="G8" s="120">
        <f t="shared" si="0"/>
        <v>-0.0009233750006387709</v>
      </c>
      <c r="H8" s="119">
        <f t="shared" si="1"/>
        <v>-7.791113091570878E-06</v>
      </c>
      <c r="I8" s="7"/>
      <c r="J8" s="7"/>
      <c r="K8" s="16"/>
    </row>
    <row r="9" spans="1:11" ht="12.75">
      <c r="A9" s="34">
        <v>3000</v>
      </c>
      <c r="B9" s="35">
        <v>0.4732365234375</v>
      </c>
      <c r="C9" s="36">
        <v>0.2737416041469114</v>
      </c>
      <c r="D9" s="111">
        <v>4732.365385</v>
      </c>
      <c r="E9" s="112">
        <v>273.741603</v>
      </c>
      <c r="F9" s="10"/>
      <c r="G9" s="120">
        <f t="shared" si="0"/>
        <v>-0.00015062500006024493</v>
      </c>
      <c r="H9" s="119">
        <f t="shared" si="1"/>
        <v>1.146911415617069E-06</v>
      </c>
      <c r="I9" s="7"/>
      <c r="J9" s="7"/>
      <c r="K9" s="16"/>
    </row>
    <row r="10" spans="1:11" ht="12.75">
      <c r="A10" s="34">
        <v>2000</v>
      </c>
      <c r="B10" s="35">
        <v>0.09210390625</v>
      </c>
      <c r="C10" s="36">
        <v>0.14993533946962068</v>
      </c>
      <c r="D10" s="111">
        <v>921.039883</v>
      </c>
      <c r="E10" s="112">
        <v>149.935335</v>
      </c>
      <c r="F10" s="10"/>
      <c r="G10" s="120">
        <f t="shared" si="0"/>
        <v>-0.0008204999999179563</v>
      </c>
      <c r="H10" s="119">
        <f t="shared" si="1"/>
        <v>4.46962067712775E-06</v>
      </c>
      <c r="I10" s="7"/>
      <c r="J10" s="7"/>
      <c r="K10" s="16"/>
    </row>
    <row r="11" spans="1:11" ht="13.5" thickBot="1">
      <c r="A11" s="37">
        <v>1000</v>
      </c>
      <c r="B11" s="38">
        <v>0.79164453125</v>
      </c>
      <c r="C11" s="39">
        <v>0.37122345242949795</v>
      </c>
      <c r="D11" s="113">
        <v>7916.450155</v>
      </c>
      <c r="E11" s="114">
        <v>371.223455</v>
      </c>
      <c r="F11" s="10"/>
      <c r="G11" s="120">
        <f t="shared" si="0"/>
        <v>-0.004842500000449945</v>
      </c>
      <c r="H11" s="119">
        <f t="shared" si="1"/>
        <v>-2.570502033449884E-06</v>
      </c>
      <c r="I11" s="17"/>
      <c r="J11" s="17"/>
      <c r="K11" s="16"/>
    </row>
    <row r="12" spans="1:11" ht="72">
      <c r="A12" s="73" t="s">
        <v>0</v>
      </c>
      <c r="B12" s="65" t="s">
        <v>39</v>
      </c>
      <c r="C12" s="65" t="s">
        <v>40</v>
      </c>
      <c r="D12" s="65" t="s">
        <v>77</v>
      </c>
      <c r="E12" s="65" t="s">
        <v>78</v>
      </c>
      <c r="F12" s="65" t="s">
        <v>79</v>
      </c>
      <c r="G12" s="65" t="s">
        <v>80</v>
      </c>
      <c r="H12" s="66" t="s">
        <v>41</v>
      </c>
      <c r="I12" s="66" t="s">
        <v>44</v>
      </c>
      <c r="J12" s="66" t="s">
        <v>120</v>
      </c>
      <c r="K12" s="67" t="s">
        <v>121</v>
      </c>
    </row>
    <row r="13" spans="1:11" ht="15">
      <c r="A13" s="18" t="s">
        <v>14</v>
      </c>
      <c r="B13" s="21" t="s">
        <v>17</v>
      </c>
      <c r="C13" s="21" t="s">
        <v>18</v>
      </c>
      <c r="D13" s="21" t="s">
        <v>83</v>
      </c>
      <c r="E13" s="21" t="s">
        <v>84</v>
      </c>
      <c r="F13" s="21" t="s">
        <v>21</v>
      </c>
      <c r="G13" s="21" t="s">
        <v>22</v>
      </c>
      <c r="H13" s="21" t="s">
        <v>23</v>
      </c>
      <c r="I13" s="21" t="s">
        <v>24</v>
      </c>
      <c r="J13" s="21" t="s">
        <v>27</v>
      </c>
      <c r="K13" s="22" t="s">
        <v>26</v>
      </c>
    </row>
    <row r="14" spans="1:11" ht="12.75">
      <c r="A14" s="18" t="s">
        <v>34</v>
      </c>
      <c r="B14" s="23" t="s">
        <v>35</v>
      </c>
      <c r="C14" s="23" t="s">
        <v>36</v>
      </c>
      <c r="D14" s="23" t="s">
        <v>35</v>
      </c>
      <c r="E14" s="23" t="s">
        <v>36</v>
      </c>
      <c r="F14" s="23" t="s">
        <v>37</v>
      </c>
      <c r="G14" s="23" t="s">
        <v>38</v>
      </c>
      <c r="H14" s="23" t="s">
        <v>35</v>
      </c>
      <c r="I14" s="23" t="s">
        <v>38</v>
      </c>
      <c r="J14" s="23" t="s">
        <v>35</v>
      </c>
      <c r="K14" s="24" t="s">
        <v>38</v>
      </c>
    </row>
    <row r="15" spans="1:11" ht="45.75" thickBot="1">
      <c r="A15" s="18" t="s">
        <v>15</v>
      </c>
      <c r="B15" s="25" t="s">
        <v>16</v>
      </c>
      <c r="C15" s="25" t="s">
        <v>16</v>
      </c>
      <c r="D15" s="25" t="s">
        <v>82</v>
      </c>
      <c r="E15" s="25" t="s">
        <v>16</v>
      </c>
      <c r="F15" s="25" t="s">
        <v>81</v>
      </c>
      <c r="G15" s="21" t="s">
        <v>53</v>
      </c>
      <c r="H15" s="48" t="s">
        <v>25</v>
      </c>
      <c r="I15" s="48" t="s">
        <v>28</v>
      </c>
      <c r="J15" s="48" t="s">
        <v>29</v>
      </c>
      <c r="K15" s="60" t="s">
        <v>33</v>
      </c>
    </row>
    <row r="16" spans="1:11" ht="16.5" thickBot="1" thickTop="1">
      <c r="A16" s="121" t="s">
        <v>1</v>
      </c>
      <c r="B16" s="74"/>
      <c r="C16" s="74"/>
      <c r="D16" s="74"/>
      <c r="E16" s="74"/>
      <c r="F16" s="74"/>
      <c r="G16" s="74"/>
      <c r="H16" s="74"/>
      <c r="I16" s="74"/>
      <c r="J16" s="74"/>
      <c r="K16" s="75"/>
    </row>
    <row r="17" spans="1:11" ht="13.5" thickTop="1">
      <c r="A17" s="61" t="s">
        <v>4</v>
      </c>
      <c r="B17" s="32">
        <v>0.01448203125</v>
      </c>
      <c r="C17" s="32">
        <v>0.048146232861688947</v>
      </c>
      <c r="D17" s="32">
        <v>0.01448203125</v>
      </c>
      <c r="E17" s="32">
        <v>0.048146232861688947</v>
      </c>
      <c r="F17" s="32">
        <v>0.490023113903888</v>
      </c>
      <c r="G17" s="62">
        <v>0.010177011792027207</v>
      </c>
      <c r="H17" s="32">
        <v>2.401226521600629E-05</v>
      </c>
      <c r="I17" s="62">
        <v>0.00167078166321418</v>
      </c>
      <c r="J17" s="32">
        <v>0.00011015625</v>
      </c>
      <c r="K17" s="63">
        <v>0.007606408804013595</v>
      </c>
    </row>
    <row r="18" spans="1:11" ht="12.75">
      <c r="A18" s="40" t="s">
        <v>5</v>
      </c>
      <c r="B18" s="35">
        <v>0.088573828125</v>
      </c>
      <c r="C18" s="35">
        <v>0.12354936350361183</v>
      </c>
      <c r="D18" s="35">
        <v>0.088573828125</v>
      </c>
      <c r="E18" s="35">
        <v>0.12354936350361183</v>
      </c>
      <c r="F18" s="35">
        <v>0.31192981383418245</v>
      </c>
      <c r="G18" s="41">
        <v>0.002524725340027479</v>
      </c>
      <c r="H18" s="35">
        <v>9.730020875862772E-06</v>
      </c>
      <c r="I18" s="41">
        <v>0.00011048431011640507</v>
      </c>
      <c r="J18" s="35">
        <v>0.0005068359375</v>
      </c>
      <c r="K18" s="42">
        <v>0.00572218620589286</v>
      </c>
    </row>
    <row r="19" spans="1:11" ht="12.75">
      <c r="A19" s="40" t="s">
        <v>6</v>
      </c>
      <c r="B19" s="35">
        <v>1.006823828125</v>
      </c>
      <c r="C19" s="35">
        <v>0.4129871174324278</v>
      </c>
      <c r="D19" s="35">
        <v>1.0010634765625</v>
      </c>
      <c r="E19" s="35">
        <v>0.40884640361932933</v>
      </c>
      <c r="F19" s="35">
        <v>3.7088523404402336</v>
      </c>
      <c r="G19" s="41">
        <v>0.008980048663389747</v>
      </c>
      <c r="H19" s="35">
        <v>0.0013755585683188998</v>
      </c>
      <c r="I19" s="41">
        <v>0.001407016095560083</v>
      </c>
      <c r="J19" s="35">
        <v>0.0291814453125</v>
      </c>
      <c r="K19" s="42">
        <v>0.028983665758928624</v>
      </c>
    </row>
    <row r="20" spans="1:11" ht="12.75">
      <c r="A20" s="40" t="s">
        <v>7</v>
      </c>
      <c r="B20" s="35">
        <v>0.4807216796875</v>
      </c>
      <c r="C20" s="35">
        <v>0.2735404849788024</v>
      </c>
      <c r="D20" s="35">
        <v>0.4628927734375</v>
      </c>
      <c r="E20" s="35">
        <v>0.27260924255413216</v>
      </c>
      <c r="F20" s="35">
        <v>4.870580067588505</v>
      </c>
      <c r="G20" s="41">
        <v>0.017801827893746656</v>
      </c>
      <c r="H20" s="35">
        <v>0.002372255019479045</v>
      </c>
      <c r="I20" s="41">
        <v>0.0051715024076728604</v>
      </c>
      <c r="J20" s="35">
        <v>0.0220048828125</v>
      </c>
      <c r="K20" s="42">
        <v>0.045774683652304984</v>
      </c>
    </row>
    <row r="21" spans="1:11" ht="12.75">
      <c r="A21" s="40" t="s">
        <v>8</v>
      </c>
      <c r="B21" s="35">
        <v>0.0972853515625</v>
      </c>
      <c r="C21" s="35">
        <v>0.15427539980779492</v>
      </c>
      <c r="D21" s="35">
        <v>0.0972853515625</v>
      </c>
      <c r="E21" s="35">
        <v>0.15427539980779492</v>
      </c>
      <c r="F21" s="57" t="s">
        <v>55</v>
      </c>
      <c r="G21" s="82"/>
      <c r="H21" s="82"/>
      <c r="I21" s="82"/>
      <c r="J21" s="82"/>
      <c r="K21" s="85"/>
    </row>
    <row r="22" spans="1:11" ht="13.5" thickBot="1">
      <c r="A22" s="43" t="s">
        <v>9</v>
      </c>
      <c r="B22" s="38">
        <v>0.8266064453125</v>
      </c>
      <c r="C22" s="38">
        <v>0.372844694982337</v>
      </c>
      <c r="D22" s="38">
        <v>0.7808205078125</v>
      </c>
      <c r="E22" s="38">
        <v>0.3728446949823369</v>
      </c>
      <c r="F22" s="79" t="s">
        <v>55</v>
      </c>
      <c r="G22" s="80"/>
      <c r="H22" s="80"/>
      <c r="I22" s="80"/>
      <c r="J22" s="80"/>
      <c r="K22" s="81"/>
    </row>
    <row r="23" spans="1:11" ht="16.5" thickBot="1" thickTop="1">
      <c r="A23" s="121" t="s">
        <v>2</v>
      </c>
      <c r="B23" s="74"/>
      <c r="C23" s="74"/>
      <c r="D23" s="74"/>
      <c r="E23" s="74"/>
      <c r="F23" s="74"/>
      <c r="G23" s="74"/>
      <c r="H23" s="74"/>
      <c r="I23" s="74"/>
      <c r="J23" s="74"/>
      <c r="K23" s="75"/>
    </row>
    <row r="24" spans="1:11" ht="13.5" thickTop="1">
      <c r="A24" s="40" t="s">
        <v>4</v>
      </c>
      <c r="B24" s="35">
        <v>0.01448203125</v>
      </c>
      <c r="C24" s="35">
        <v>0.048146232861688947</v>
      </c>
      <c r="D24" s="35">
        <v>0.01448203125</v>
      </c>
      <c r="E24" s="35">
        <v>0.048146232861688947</v>
      </c>
      <c r="F24" s="35">
        <v>0.49002311390388814</v>
      </c>
      <c r="G24" s="41">
        <v>0.010177011792027207</v>
      </c>
      <c r="H24" s="35">
        <v>2.401226521600629E-05</v>
      </c>
      <c r="I24" s="41">
        <v>0.00167078166321418</v>
      </c>
      <c r="J24" s="35">
        <v>0.00011015625</v>
      </c>
      <c r="K24" s="42">
        <v>0.007606408804013595</v>
      </c>
    </row>
    <row r="25" spans="1:11" ht="12.75">
      <c r="A25" s="40" t="s">
        <v>5</v>
      </c>
      <c r="B25" s="35">
        <v>0.0872455078125</v>
      </c>
      <c r="C25" s="35">
        <v>0.12269990932621158</v>
      </c>
      <c r="D25" s="35">
        <v>0.0872455078125</v>
      </c>
      <c r="E25" s="35">
        <v>0.12269990932621158</v>
      </c>
      <c r="F25" s="35">
        <v>0.11992185150209822</v>
      </c>
      <c r="G25" s="41">
        <v>0.0009773581968739453</v>
      </c>
      <c r="H25" s="35">
        <v>1.4381250467691297E-06</v>
      </c>
      <c r="I25" s="41">
        <v>1.6438870496251387E-05</v>
      </c>
      <c r="J25" s="35">
        <v>0.0002376953125</v>
      </c>
      <c r="K25" s="42">
        <v>0.0027244418476058715</v>
      </c>
    </row>
    <row r="26" spans="1:11" ht="12.75">
      <c r="A26" s="40" t="s">
        <v>6</v>
      </c>
      <c r="B26" s="35">
        <v>0.995522265625</v>
      </c>
      <c r="C26" s="35">
        <v>0.4113438097514696</v>
      </c>
      <c r="D26" s="35">
        <v>0.9898474609375</v>
      </c>
      <c r="E26" s="35">
        <v>0.40720873831112103</v>
      </c>
      <c r="F26" s="35">
        <v>3.153111526039698</v>
      </c>
      <c r="G26" s="41">
        <v>0.007665074595196053</v>
      </c>
      <c r="H26" s="35">
        <v>0.0009942112295644393</v>
      </c>
      <c r="I26" s="41">
        <v>0.0010235244088952894</v>
      </c>
      <c r="J26" s="35">
        <v>0.02416171875</v>
      </c>
      <c r="K26" s="42">
        <v>0.024270395132579985</v>
      </c>
    </row>
    <row r="27" spans="1:11" ht="12.75">
      <c r="A27" s="40" t="s">
        <v>7</v>
      </c>
      <c r="B27" s="35">
        <v>0.47308984375</v>
      </c>
      <c r="C27" s="35">
        <v>0.271096473885681</v>
      </c>
      <c r="D27" s="35">
        <v>0.4570990234375</v>
      </c>
      <c r="E27" s="35">
        <v>0.27022487329218514</v>
      </c>
      <c r="F27" s="35">
        <v>6.238867182645085</v>
      </c>
      <c r="G27" s="41">
        <v>0.0230046725994537</v>
      </c>
      <c r="H27" s="35">
        <v>0.0038923463722685815</v>
      </c>
      <c r="I27" s="41">
        <v>0.008598214858589186</v>
      </c>
      <c r="J27" s="35">
        <v>0.0203974609375</v>
      </c>
      <c r="K27" s="42">
        <v>0.043115406527895896</v>
      </c>
    </row>
    <row r="28" spans="1:11" ht="12.75">
      <c r="A28" s="40" t="s">
        <v>8</v>
      </c>
      <c r="B28" s="57" t="s">
        <v>56</v>
      </c>
      <c r="C28" s="82"/>
      <c r="D28" s="82"/>
      <c r="E28" s="82"/>
      <c r="F28" s="82"/>
      <c r="G28" s="82"/>
      <c r="H28" s="82"/>
      <c r="I28" s="82"/>
      <c r="J28" s="83"/>
      <c r="K28" s="84"/>
    </row>
    <row r="29" spans="1:11" ht="13.5" thickBot="1">
      <c r="A29" s="52" t="s">
        <v>9</v>
      </c>
      <c r="B29" s="64">
        <v>0.8541279296875</v>
      </c>
      <c r="C29" s="64">
        <v>0.3800191583558375</v>
      </c>
      <c r="D29" s="64">
        <v>0.80676015625</v>
      </c>
      <c r="E29" s="64">
        <v>0.3757732836529367</v>
      </c>
      <c r="F29" s="89" t="s">
        <v>55</v>
      </c>
      <c r="G29" s="90"/>
      <c r="H29" s="90"/>
      <c r="I29" s="90"/>
      <c r="J29" s="90"/>
      <c r="K29" s="91"/>
    </row>
    <row r="30" spans="1:11" ht="16.5" thickBot="1" thickTop="1">
      <c r="A30" s="76" t="s">
        <v>76</v>
      </c>
      <c r="B30" s="77"/>
      <c r="C30" s="78"/>
      <c r="D30" s="87"/>
      <c r="E30" s="88"/>
      <c r="F30" s="92"/>
      <c r="G30" s="92"/>
      <c r="H30" s="92"/>
      <c r="I30" s="92"/>
      <c r="J30" s="92"/>
      <c r="K30" s="92"/>
    </row>
    <row r="31" spans="1:11" ht="13.5" thickTop="1">
      <c r="A31" s="61" t="s">
        <v>3</v>
      </c>
      <c r="B31" s="32">
        <f>B7</f>
        <v>0.087853125</v>
      </c>
      <c r="C31" s="86">
        <f>C7</f>
        <v>0.12326431185439557</v>
      </c>
      <c r="F31" s="7"/>
      <c r="G31" s="7"/>
      <c r="H31" s="7"/>
      <c r="I31" s="7"/>
      <c r="J31" s="7"/>
      <c r="K31" s="7"/>
    </row>
    <row r="32" spans="1:11" ht="12.75">
      <c r="A32" s="40" t="s">
        <v>50</v>
      </c>
      <c r="B32" s="35">
        <v>0.087061328125</v>
      </c>
      <c r="C32" s="36">
        <v>0.12259977215496695</v>
      </c>
      <c r="F32" s="7"/>
      <c r="G32" s="7"/>
      <c r="H32" s="7"/>
      <c r="I32" s="7"/>
      <c r="J32" s="7"/>
      <c r="K32" s="7"/>
    </row>
    <row r="33" spans="1:11" ht="12.75">
      <c r="A33" s="40" t="s">
        <v>51</v>
      </c>
      <c r="B33" s="35">
        <v>0.0884158203125</v>
      </c>
      <c r="C33" s="36">
        <v>0.12355083662597977</v>
      </c>
      <c r="F33" s="7"/>
      <c r="G33" s="7"/>
      <c r="H33" s="7"/>
      <c r="I33" s="7"/>
      <c r="J33" s="7"/>
      <c r="K33" s="7"/>
    </row>
    <row r="34" spans="1:11" ht="13.5" thickBot="1">
      <c r="A34" s="43" t="s">
        <v>52</v>
      </c>
      <c r="B34" s="38">
        <v>0.088498046875</v>
      </c>
      <c r="C34" s="39">
        <v>0.12361475044224479</v>
      </c>
      <c r="F34" s="7"/>
      <c r="G34" s="7"/>
      <c r="H34" s="7"/>
      <c r="I34" s="7"/>
      <c r="J34" s="7"/>
      <c r="K34" s="7"/>
    </row>
    <row r="35" spans="6:11" ht="12.75">
      <c r="F35" s="7"/>
      <c r="G35" s="7"/>
      <c r="H35" s="7"/>
      <c r="I35" s="7"/>
      <c r="J35" s="7"/>
      <c r="K35" s="7"/>
    </row>
  </sheetData>
  <mergeCells count="1">
    <mergeCell ref="A1:E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H16"/>
  <sheetViews>
    <sheetView workbookViewId="0" topLeftCell="A1">
      <selection activeCell="A1" sqref="A1"/>
    </sheetView>
  </sheetViews>
  <sheetFormatPr defaultColWidth="11.421875" defaultRowHeight="12.75"/>
  <cols>
    <col min="4" max="4" width="13.140625" style="0" customWidth="1"/>
    <col min="5" max="5" width="12.7109375" style="0" customWidth="1"/>
    <col min="6" max="6" width="14.7109375" style="0" customWidth="1"/>
    <col min="7" max="7" width="13.8515625" style="0" customWidth="1"/>
  </cols>
  <sheetData>
    <row r="1" spans="1:8" ht="15">
      <c r="A1" s="135" t="s">
        <v>49</v>
      </c>
      <c r="B1" s="93"/>
      <c r="C1" s="93"/>
      <c r="D1" s="135" t="s">
        <v>139</v>
      </c>
      <c r="E1" s="93"/>
      <c r="F1" s="135" t="s">
        <v>140</v>
      </c>
      <c r="G1" s="7"/>
      <c r="H1" s="7"/>
    </row>
    <row r="2" spans="1:8" ht="25.5">
      <c r="A2" s="10" t="s">
        <v>0</v>
      </c>
      <c r="B2" s="131" t="s">
        <v>39</v>
      </c>
      <c r="C2" s="131" t="s">
        <v>40</v>
      </c>
      <c r="D2" s="131" t="s">
        <v>124</v>
      </c>
      <c r="E2" s="131" t="s">
        <v>125</v>
      </c>
      <c r="F2" s="131"/>
      <c r="G2" s="131"/>
      <c r="H2" s="7"/>
    </row>
    <row r="3" spans="1:8" ht="25.5">
      <c r="A3" s="10" t="s">
        <v>14</v>
      </c>
      <c r="B3" s="12" t="s">
        <v>12</v>
      </c>
      <c r="C3" s="12" t="s">
        <v>13</v>
      </c>
      <c r="D3" s="132" t="s">
        <v>126</v>
      </c>
      <c r="E3" s="132" t="s">
        <v>127</v>
      </c>
      <c r="F3" s="12" t="s">
        <v>134</v>
      </c>
      <c r="G3" s="12" t="s">
        <v>135</v>
      </c>
      <c r="H3" s="7"/>
    </row>
    <row r="4" spans="1:8" ht="12.75">
      <c r="A4" s="10" t="s">
        <v>34</v>
      </c>
      <c r="B4" s="14" t="s">
        <v>35</v>
      </c>
      <c r="C4" s="14" t="s">
        <v>36</v>
      </c>
      <c r="D4" s="93" t="s">
        <v>128</v>
      </c>
      <c r="E4" s="93" t="s">
        <v>37</v>
      </c>
      <c r="F4" s="93" t="s">
        <v>128</v>
      </c>
      <c r="G4" s="93" t="s">
        <v>37</v>
      </c>
      <c r="H4" s="7"/>
    </row>
    <row r="5" spans="1:8" ht="38.25">
      <c r="A5" s="10" t="s">
        <v>15</v>
      </c>
      <c r="B5" s="133" t="s">
        <v>16</v>
      </c>
      <c r="C5" s="133" t="s">
        <v>16</v>
      </c>
      <c r="D5" s="134" t="s">
        <v>129</v>
      </c>
      <c r="E5" s="134" t="s">
        <v>129</v>
      </c>
      <c r="F5" s="12" t="s">
        <v>136</v>
      </c>
      <c r="G5" s="12" t="s">
        <v>137</v>
      </c>
      <c r="H5" s="7"/>
    </row>
    <row r="6" spans="1:8" ht="12.75">
      <c r="A6" s="7">
        <f>Werte!A6</f>
        <v>6000</v>
      </c>
      <c r="B6" s="7">
        <f>Werte!B6</f>
        <v>0.014427734375</v>
      </c>
      <c r="C6" s="7">
        <f>Werte!C6</f>
        <v>0.04804912694584697</v>
      </c>
      <c r="D6" s="7">
        <f>Werte!D6</f>
        <v>144.275809</v>
      </c>
      <c r="E6" s="7">
        <f>Werte!E6</f>
        <v>48.048675</v>
      </c>
      <c r="F6" s="7">
        <f aca="true" t="shared" si="0" ref="F6:F11">(B6*10000)-D6</f>
        <v>0.0015347499999904812</v>
      </c>
      <c r="G6" s="7">
        <f aca="true" t="shared" si="1" ref="G6:G11">C6*1000-E6</f>
        <v>0.0004519458469616211</v>
      </c>
      <c r="H6" s="7"/>
    </row>
    <row r="7" spans="1:8" ht="12.75">
      <c r="A7" s="7">
        <f>Werte!A7</f>
        <v>5000</v>
      </c>
      <c r="B7" s="7">
        <f>Werte!B7</f>
        <v>0.087853125</v>
      </c>
      <c r="C7" s="7">
        <f>Werte!C7</f>
        <v>0.12326431185439557</v>
      </c>
      <c r="D7" s="7">
        <f>Werte!D7</f>
        <v>878.531101</v>
      </c>
      <c r="E7" s="7">
        <f>Werte!E7</f>
        <v>123.264304</v>
      </c>
      <c r="F7" s="7">
        <f t="shared" si="0"/>
        <v>0.00014899999996487168</v>
      </c>
      <c r="G7" s="7">
        <f t="shared" si="1"/>
        <v>7.854395576600837E-06</v>
      </c>
      <c r="H7" s="7"/>
    </row>
    <row r="8" spans="1:8" ht="12.75">
      <c r="A8" s="7">
        <f>Werte!A8</f>
        <v>4000</v>
      </c>
      <c r="B8" s="7">
        <f>Werte!B8</f>
        <v>0.9940025390625</v>
      </c>
      <c r="C8" s="7">
        <f>Werte!C8</f>
        <v>0.4083451662088869</v>
      </c>
      <c r="D8" s="7">
        <f>Werte!D8</f>
        <v>9940.026314</v>
      </c>
      <c r="E8" s="7">
        <f>Werte!E8</f>
        <v>408.345174</v>
      </c>
      <c r="F8" s="7">
        <f t="shared" si="0"/>
        <v>-0.0009233750006387709</v>
      </c>
      <c r="G8" s="7">
        <f t="shared" si="1"/>
        <v>-7.791113091570878E-06</v>
      </c>
      <c r="H8" s="7"/>
    </row>
    <row r="9" spans="1:8" ht="12.75">
      <c r="A9" s="7">
        <f>Werte!A9</f>
        <v>3000</v>
      </c>
      <c r="B9" s="7">
        <f>Werte!B9</f>
        <v>0.4732365234375</v>
      </c>
      <c r="C9" s="7">
        <f>Werte!C9</f>
        <v>0.2737416041469114</v>
      </c>
      <c r="D9" s="7">
        <f>Werte!D9</f>
        <v>4732.365385</v>
      </c>
      <c r="E9" s="7">
        <f>Werte!E9</f>
        <v>273.741603</v>
      </c>
      <c r="F9" s="7">
        <f t="shared" si="0"/>
        <v>-0.00015062500006024493</v>
      </c>
      <c r="G9" s="7">
        <f t="shared" si="1"/>
        <v>1.146911415617069E-06</v>
      </c>
      <c r="H9" s="7"/>
    </row>
    <row r="10" spans="1:8" ht="12.75">
      <c r="A10" s="7">
        <f>Werte!A10</f>
        <v>2000</v>
      </c>
      <c r="B10" s="7">
        <f>Werte!B10</f>
        <v>0.09210390625</v>
      </c>
      <c r="C10" s="7">
        <f>Werte!C10</f>
        <v>0.14993533946962068</v>
      </c>
      <c r="D10" s="7">
        <f>Werte!D10</f>
        <v>921.039883</v>
      </c>
      <c r="E10" s="7">
        <f>Werte!E10</f>
        <v>149.935335</v>
      </c>
      <c r="F10" s="7">
        <f t="shared" si="0"/>
        <v>-0.0008204999999179563</v>
      </c>
      <c r="G10" s="7">
        <f t="shared" si="1"/>
        <v>4.46962067712775E-06</v>
      </c>
      <c r="H10" s="7"/>
    </row>
    <row r="11" spans="1:8" ht="12.75">
      <c r="A11" s="7">
        <f>Werte!A11</f>
        <v>1000</v>
      </c>
      <c r="B11" s="7">
        <f>Werte!B11</f>
        <v>0.79164453125</v>
      </c>
      <c r="C11" s="7">
        <f>Werte!C11</f>
        <v>0.37122345242949795</v>
      </c>
      <c r="D11" s="7">
        <f>Werte!D11</f>
        <v>7916.450155</v>
      </c>
      <c r="E11" s="7">
        <f>Werte!E11</f>
        <v>371.223455</v>
      </c>
      <c r="F11" s="7">
        <f t="shared" si="0"/>
        <v>-0.004842500000449945</v>
      </c>
      <c r="G11" s="7">
        <f t="shared" si="1"/>
        <v>-2.570502033449884E-06</v>
      </c>
      <c r="H11" s="7"/>
    </row>
    <row r="12" spans="1:8" ht="12.75">
      <c r="A12" s="7"/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 t="s">
        <v>138</v>
      </c>
      <c r="F13" s="7">
        <f>MAX(F6:F11)</f>
        <v>0.0015347499999904812</v>
      </c>
      <c r="G13" s="7">
        <f>MAX(G6:G11)</f>
        <v>0.0004519458469616211</v>
      </c>
      <c r="H13" s="7"/>
    </row>
    <row r="14" spans="1:8" ht="12.75">
      <c r="A14" s="7"/>
      <c r="B14" s="7"/>
      <c r="C14" s="7"/>
      <c r="D14" s="7"/>
      <c r="E14" s="7"/>
      <c r="F14" s="7"/>
      <c r="G14" s="7"/>
      <c r="H14" s="7"/>
    </row>
    <row r="15" spans="1:8" ht="12.75">
      <c r="A15" s="7"/>
      <c r="B15" s="7"/>
      <c r="C15" s="7"/>
      <c r="D15" s="7"/>
      <c r="E15" s="7"/>
      <c r="F15" s="7"/>
      <c r="G15" s="7"/>
      <c r="H15" s="7"/>
    </row>
    <row r="16" spans="1:8" ht="12.75">
      <c r="A16" s="7"/>
      <c r="B16" s="7"/>
      <c r="C16" s="7"/>
      <c r="D16" s="7"/>
      <c r="E16" s="7"/>
      <c r="F16" s="7"/>
      <c r="G16" s="7"/>
      <c r="H16" s="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L32"/>
  <sheetViews>
    <sheetView workbookViewId="0" topLeftCell="A19">
      <selection activeCell="F24" sqref="F24"/>
    </sheetView>
  </sheetViews>
  <sheetFormatPr defaultColWidth="11.421875" defaultRowHeight="12.75"/>
  <cols>
    <col min="1" max="1" width="21.8515625" style="0" customWidth="1"/>
    <col min="2" max="2" width="15.57421875" style="0" customWidth="1"/>
    <col min="3" max="3" width="15.140625" style="0" customWidth="1"/>
    <col min="4" max="4" width="14.57421875" style="0" customWidth="1"/>
    <col min="5" max="5" width="15.8515625" style="0" customWidth="1"/>
    <col min="6" max="6" width="15.00390625" style="0" customWidth="1"/>
    <col min="7" max="7" width="12.57421875" style="0" customWidth="1"/>
    <col min="8" max="8" width="12.8515625" style="0" customWidth="1"/>
    <col min="9" max="9" width="13.00390625" style="0" customWidth="1"/>
    <col min="10" max="10" width="14.8515625" style="0" customWidth="1"/>
    <col min="12" max="12" width="12.7109375" style="0" customWidth="1"/>
  </cols>
  <sheetData>
    <row r="1" spans="1:12" ht="16.5" thickBot="1" thickTop="1">
      <c r="A1" s="181" t="s">
        <v>122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3"/>
    </row>
    <row r="2" spans="1:12" ht="72.75" customHeight="1" thickTop="1">
      <c r="A2" s="18" t="s">
        <v>0</v>
      </c>
      <c r="B2" s="19" t="s">
        <v>10</v>
      </c>
      <c r="C2" s="19" t="s">
        <v>42</v>
      </c>
      <c r="D2" s="19" t="s">
        <v>43</v>
      </c>
      <c r="E2" s="19" t="s">
        <v>45</v>
      </c>
      <c r="F2" s="19" t="s">
        <v>85</v>
      </c>
      <c r="G2" s="19" t="s">
        <v>86</v>
      </c>
      <c r="H2" s="19" t="s">
        <v>87</v>
      </c>
      <c r="I2" s="19" t="s">
        <v>98</v>
      </c>
      <c r="J2" s="58" t="s">
        <v>44</v>
      </c>
      <c r="K2" s="58" t="s">
        <v>75</v>
      </c>
      <c r="L2" s="59" t="s">
        <v>47</v>
      </c>
    </row>
    <row r="3" spans="1:12" ht="15">
      <c r="A3" s="18" t="s">
        <v>14</v>
      </c>
      <c r="B3" s="44" t="s">
        <v>30</v>
      </c>
      <c r="C3" s="44" t="s">
        <v>31</v>
      </c>
      <c r="D3" s="44" t="s">
        <v>57</v>
      </c>
      <c r="E3" s="44" t="s">
        <v>32</v>
      </c>
      <c r="F3" s="44" t="s">
        <v>90</v>
      </c>
      <c r="G3" s="44" t="s">
        <v>89</v>
      </c>
      <c r="H3" s="44" t="s">
        <v>88</v>
      </c>
      <c r="I3" s="44" t="s">
        <v>91</v>
      </c>
      <c r="J3" s="21" t="s">
        <v>24</v>
      </c>
      <c r="K3" s="21" t="s">
        <v>26</v>
      </c>
      <c r="L3" s="45" t="s">
        <v>54</v>
      </c>
    </row>
    <row r="4" spans="1:12" ht="12.75">
      <c r="A4" s="18" t="s">
        <v>34</v>
      </c>
      <c r="B4" s="1" t="s">
        <v>35</v>
      </c>
      <c r="C4" s="1" t="s">
        <v>36</v>
      </c>
      <c r="D4" s="1" t="s">
        <v>38</v>
      </c>
      <c r="E4" s="19" t="s">
        <v>38</v>
      </c>
      <c r="F4" s="1" t="s">
        <v>35</v>
      </c>
      <c r="G4" s="1" t="s">
        <v>36</v>
      </c>
      <c r="H4" s="1" t="s">
        <v>38</v>
      </c>
      <c r="I4" s="19" t="s">
        <v>38</v>
      </c>
      <c r="J4" s="23" t="s">
        <v>38</v>
      </c>
      <c r="K4" s="23" t="s">
        <v>38</v>
      </c>
      <c r="L4" s="20" t="s">
        <v>38</v>
      </c>
    </row>
    <row r="5" spans="1:12" ht="45.75" thickBot="1">
      <c r="A5" s="27" t="s">
        <v>15</v>
      </c>
      <c r="B5" s="46" t="s">
        <v>19</v>
      </c>
      <c r="C5" s="46" t="s">
        <v>20</v>
      </c>
      <c r="D5" s="130" t="s">
        <v>11</v>
      </c>
      <c r="E5" s="46" t="s">
        <v>46</v>
      </c>
      <c r="F5" s="46" t="s">
        <v>92</v>
      </c>
      <c r="G5" s="46" t="s">
        <v>93</v>
      </c>
      <c r="H5" s="130" t="s">
        <v>94</v>
      </c>
      <c r="I5" s="46" t="s">
        <v>95</v>
      </c>
      <c r="J5" s="28" t="s">
        <v>28</v>
      </c>
      <c r="K5" s="28" t="s">
        <v>33</v>
      </c>
      <c r="L5" s="47" t="s">
        <v>48</v>
      </c>
    </row>
    <row r="6" spans="1:12" ht="16.5" thickBot="1" thickTop="1">
      <c r="A6" s="129"/>
      <c r="B6" s="127"/>
      <c r="C6" s="127"/>
      <c r="D6" s="127"/>
      <c r="E6" s="74" t="s">
        <v>1</v>
      </c>
      <c r="F6" s="127"/>
      <c r="G6" s="127"/>
      <c r="H6" s="127" t="s">
        <v>144</v>
      </c>
      <c r="I6" s="127" t="s">
        <v>145</v>
      </c>
      <c r="J6" s="127"/>
      <c r="K6" s="127"/>
      <c r="L6" s="128"/>
    </row>
    <row r="7" spans="1:12" ht="11.25" customHeight="1" thickTop="1">
      <c r="A7" s="49" t="s">
        <v>4</v>
      </c>
      <c r="B7" s="94">
        <f>Werte!B17-Werte!B6</f>
        <v>5.429687500000009E-05</v>
      </c>
      <c r="C7" s="94">
        <f>Werte!C17-Werte!C6</f>
        <v>9.710591584197875E-05</v>
      </c>
      <c r="D7" s="50">
        <f>B7/Werte!B6</f>
        <v>0.0037633680790578107</v>
      </c>
      <c r="E7" s="50">
        <f>C7/Werte!C6</f>
        <v>0.002020971493434636</v>
      </c>
      <c r="F7" s="94">
        <f>Werte!D17-Werte!B6</f>
        <v>5.429687500000009E-05</v>
      </c>
      <c r="G7" s="94">
        <f>Werte!E17-Werte!C6</f>
        <v>9.710591584197875E-05</v>
      </c>
      <c r="H7" s="50">
        <f>F7/Werte!B6</f>
        <v>0.0037633680790578107</v>
      </c>
      <c r="I7" s="50">
        <f>G7/Werte!C6</f>
        <v>0.002020971493434636</v>
      </c>
      <c r="J7" s="50">
        <f>Werte!I17</f>
        <v>0.00167078166321418</v>
      </c>
      <c r="K7" s="50">
        <f>Werte!K17</f>
        <v>0.007606408804013595</v>
      </c>
      <c r="L7" s="51">
        <f>Werte!F17/1000/Werte!C17</f>
        <v>0.010177807998220573</v>
      </c>
    </row>
    <row r="8" spans="1:12" ht="12.75">
      <c r="A8" s="40" t="s">
        <v>5</v>
      </c>
      <c r="B8" s="95">
        <f>Werte!B18-Werte!B7</f>
        <v>0.0007207031249999996</v>
      </c>
      <c r="C8" s="95">
        <f>Werte!C18-Werte!C7</f>
        <v>0.0002850516492162586</v>
      </c>
      <c r="D8" s="41">
        <f>B8/Werte!B7</f>
        <v>0.008203500160068291</v>
      </c>
      <c r="E8" s="41">
        <f>C8/Werte!C7</f>
        <v>0.0023125237542637018</v>
      </c>
      <c r="F8" s="95">
        <f>Werte!D18-Werte!B7</f>
        <v>0.0007207031249999996</v>
      </c>
      <c r="G8" s="95">
        <f>Werte!E18-Werte!C7</f>
        <v>0.0002850516492162586</v>
      </c>
      <c r="H8" s="41">
        <f>F8/Werte!B7</f>
        <v>0.008203500160068291</v>
      </c>
      <c r="I8" s="41">
        <f>G8/Werte!C7</f>
        <v>0.0023125237542637018</v>
      </c>
      <c r="J8" s="41">
        <f>Werte!I18</f>
        <v>0.00011048431011640507</v>
      </c>
      <c r="K8" s="41">
        <f>Werte!K18</f>
        <v>0.00572218620589286</v>
      </c>
      <c r="L8" s="42">
        <f>Werte!F18/1000/Werte!C18</f>
        <v>0.0025247383312101282</v>
      </c>
    </row>
    <row r="9" spans="1:12" ht="12.75">
      <c r="A9" s="40" t="s">
        <v>6</v>
      </c>
      <c r="B9" s="95">
        <f>Werte!B19-Werte!B8</f>
        <v>0.012821289062499908</v>
      </c>
      <c r="C9" s="95">
        <f>Werte!C19-Werte!C8</f>
        <v>0.0046419512235408855</v>
      </c>
      <c r="D9" s="41">
        <f>B9/Werte!B8</f>
        <v>0.012898648201233359</v>
      </c>
      <c r="E9" s="41">
        <f>C9/Werte!C8</f>
        <v>0.01136771439377421</v>
      </c>
      <c r="F9" s="95">
        <f>Werte!D19-Werte!B8</f>
        <v>0.00706093749999992</v>
      </c>
      <c r="G9" s="95">
        <f>Werte!E19-Werte!C8</f>
        <v>0.0005012374104424455</v>
      </c>
      <c r="H9" s="41">
        <f>F9/Werte!B8</f>
        <v>0.007103540707913573</v>
      </c>
      <c r="I9" s="41">
        <f>G9/Werte!C8</f>
        <v>0.0012274846182115454</v>
      </c>
      <c r="J9" s="41">
        <f>Werte!I19</f>
        <v>0.001407016095560083</v>
      </c>
      <c r="K9" s="41">
        <f>Werte!K19</f>
        <v>0.028983665758928624</v>
      </c>
      <c r="L9" s="42">
        <f>Werte!F19/1000/Werte!C19</f>
        <v>0.008980552138038712</v>
      </c>
    </row>
    <row r="10" spans="1:12" ht="12.75">
      <c r="A10" s="40" t="s">
        <v>7</v>
      </c>
      <c r="B10" s="95">
        <f>Werte!B20-Werte!B9</f>
        <v>0.0074851562500000135</v>
      </c>
      <c r="C10" s="95">
        <f>Werte!C20-Werte!C9</f>
        <v>-0.00020111916810899855</v>
      </c>
      <c r="D10" s="41">
        <f>B10/Werte!B9</f>
        <v>0.01581694539472411</v>
      </c>
      <c r="E10" s="41">
        <f>C10/Werte!C9</f>
        <v>-0.0007347044258609009</v>
      </c>
      <c r="F10" s="95">
        <f>Werte!D20-Werte!B9</f>
        <v>-0.010343749999999985</v>
      </c>
      <c r="G10" s="95">
        <f>Werte!E20-Werte!C9</f>
        <v>-0.0011323615927792408</v>
      </c>
      <c r="H10" s="41">
        <f>F10/Werte!B9</f>
        <v>-0.02185746341990883</v>
      </c>
      <c r="I10" s="41">
        <f>G10/Werte!C9</f>
        <v>-0.004136607573072912</v>
      </c>
      <c r="J10" s="41">
        <f>Werte!I20</f>
        <v>0.0051715024076728604</v>
      </c>
      <c r="K10" s="41">
        <f>Werte!K20</f>
        <v>0.045774683652304984</v>
      </c>
      <c r="L10" s="42">
        <f>Werte!F20/1000/Werte!C20</f>
        <v>0.01780570092930099</v>
      </c>
    </row>
    <row r="11" spans="1:12" ht="12.75">
      <c r="A11" s="40" t="s">
        <v>8</v>
      </c>
      <c r="B11" s="95">
        <f>Werte!B21-Werte!B10</f>
        <v>0.005181445312499991</v>
      </c>
      <c r="C11" s="95">
        <f>Werte!C21-Werte!C10</f>
        <v>0.004340060338174245</v>
      </c>
      <c r="D11" s="41">
        <f>B11/Werte!B10</f>
        <v>0.05625652074338585</v>
      </c>
      <c r="E11" s="41">
        <f>C11/Werte!C10</f>
        <v>0.028946213437917426</v>
      </c>
      <c r="F11" s="95">
        <f>Werte!D21-Werte!B10</f>
        <v>0.005181445312499991</v>
      </c>
      <c r="G11" s="100">
        <f>Werte!E21-Werte!C10</f>
        <v>0.004340060338174245</v>
      </c>
      <c r="H11" s="41">
        <f>F11/Werte!B10</f>
        <v>0.05625652074338585</v>
      </c>
      <c r="I11" s="41">
        <f>G11/Werte!C10</f>
        <v>0.028946213437917426</v>
      </c>
      <c r="J11" s="70"/>
      <c r="K11" s="70"/>
      <c r="L11" s="71"/>
    </row>
    <row r="12" spans="1:12" ht="13.5" thickBot="1">
      <c r="A12" s="52" t="s">
        <v>9</v>
      </c>
      <c r="B12" s="140">
        <f>Werte!B22-Werte!B11</f>
        <v>0.034961914062500044</v>
      </c>
      <c r="C12" s="140">
        <f>Werte!C22-Werte!C11</f>
        <v>0.001621242552839075</v>
      </c>
      <c r="D12" s="141">
        <f>B12/Werte!B11</f>
        <v>0.04416365260212873</v>
      </c>
      <c r="E12" s="141">
        <f>C12/Werte!C11</f>
        <v>0.004367295606537624</v>
      </c>
      <c r="F12" s="140">
        <f>Werte!D22-Werte!B11</f>
        <v>-0.010824023437499997</v>
      </c>
      <c r="G12" s="140">
        <f>Werte!E22-Werte!C11</f>
        <v>0.001621242552838964</v>
      </c>
      <c r="H12" s="141">
        <f>F12/Werte!B11</f>
        <v>-0.013672832957500452</v>
      </c>
      <c r="I12" s="141">
        <f>G12/Werte!C11</f>
        <v>0.004367295606537325</v>
      </c>
      <c r="J12" s="142"/>
      <c r="K12" s="142"/>
      <c r="L12" s="143"/>
    </row>
    <row r="13" spans="1:12" ht="14.25" thickBot="1" thickTop="1">
      <c r="A13" s="155"/>
      <c r="B13" s="156"/>
      <c r="C13" s="156"/>
      <c r="D13" s="157"/>
      <c r="E13" s="157"/>
      <c r="F13" s="156"/>
      <c r="G13" s="156"/>
      <c r="H13" s="157"/>
      <c r="I13" s="157"/>
      <c r="J13" s="157"/>
      <c r="K13" s="157"/>
      <c r="L13" s="158"/>
    </row>
    <row r="14" spans="1:12" ht="16.5" thickBot="1" thickTop="1">
      <c r="A14" s="129"/>
      <c r="B14" s="127"/>
      <c r="C14" s="127"/>
      <c r="D14" s="127"/>
      <c r="E14" s="74" t="s">
        <v>2</v>
      </c>
      <c r="F14" s="127"/>
      <c r="G14" s="127"/>
      <c r="H14" s="127" t="s">
        <v>146</v>
      </c>
      <c r="I14" s="127" t="s">
        <v>147</v>
      </c>
      <c r="J14" s="127"/>
      <c r="K14" s="127"/>
      <c r="L14" s="128"/>
    </row>
    <row r="15" spans="1:12" ht="13.5" thickTop="1">
      <c r="A15" s="2" t="s">
        <v>4</v>
      </c>
      <c r="B15" s="96">
        <f>Werte!B24-Werte!B6</f>
        <v>5.429687500000009E-05</v>
      </c>
      <c r="C15" s="96">
        <f>Werte!C24-Werte!C6</f>
        <v>9.710591584197875E-05</v>
      </c>
      <c r="D15" s="29">
        <f>B15/Werte!B6</f>
        <v>0.0037633680790578107</v>
      </c>
      <c r="E15" s="29">
        <f>C15/Werte!C6</f>
        <v>0.002020971493434636</v>
      </c>
      <c r="F15" s="96">
        <f>Werte!D24-Werte!B6</f>
        <v>5.429687500000009E-05</v>
      </c>
      <c r="G15" s="96">
        <f>Werte!E24-Werte!C6</f>
        <v>9.710591584197875E-05</v>
      </c>
      <c r="H15" s="29">
        <f>F15/Werte!B6</f>
        <v>0.0037633680790578107</v>
      </c>
      <c r="I15" s="29">
        <f>G15/Werte!C6</f>
        <v>0.002020971493434636</v>
      </c>
      <c r="J15" s="29">
        <f>Werte!I24</f>
        <v>0.00167078166321418</v>
      </c>
      <c r="K15" s="29">
        <f>Werte!K24</f>
        <v>0.007606408804013595</v>
      </c>
      <c r="L15" s="30">
        <f>Werte!F24/1000/Werte!C24</f>
        <v>0.010177807998220578</v>
      </c>
    </row>
    <row r="16" spans="1:12" ht="12.75">
      <c r="A16" s="8" t="s">
        <v>5</v>
      </c>
      <c r="B16" s="97">
        <f>Werte!B25-Werte!B7</f>
        <v>-0.0006076171875000064</v>
      </c>
      <c r="C16" s="97">
        <f>Werte!C25-Werte!C7</f>
        <v>-0.0005644025281839882</v>
      </c>
      <c r="D16" s="53">
        <f>B16/Werte!B7</f>
        <v>-0.006916284281293424</v>
      </c>
      <c r="E16" s="53">
        <f>C16/Werte!C7</f>
        <v>-0.004578799164925219</v>
      </c>
      <c r="F16" s="97">
        <f>Werte!D25-Werte!B7</f>
        <v>-0.0006076171875000064</v>
      </c>
      <c r="G16" s="97">
        <f>Werte!E25-Werte!C7</f>
        <v>-0.0005644025281839882</v>
      </c>
      <c r="H16" s="53">
        <f>F16/Werte!B7</f>
        <v>-0.006916284281293424</v>
      </c>
      <c r="I16" s="53">
        <f>G16/Werte!C7</f>
        <v>-0.004578799164925219</v>
      </c>
      <c r="J16" s="53">
        <f>Werte!I25</f>
        <v>1.6438870496251387E-05</v>
      </c>
      <c r="K16" s="53">
        <f>Werte!K25</f>
        <v>0.0027244418476058715</v>
      </c>
      <c r="L16" s="54">
        <f>Werte!F25/1000/Werte!C25</f>
        <v>0.000977358925207291</v>
      </c>
    </row>
    <row r="17" spans="1:12" ht="12.75">
      <c r="A17" s="8" t="s">
        <v>6</v>
      </c>
      <c r="B17" s="97">
        <f>Werte!B26-Werte!B8</f>
        <v>0.00151972656249999</v>
      </c>
      <c r="C17" s="97">
        <f>Werte!C26-Werte!C8</f>
        <v>0.002998643542582724</v>
      </c>
      <c r="D17" s="53">
        <f>B17/Werte!B8</f>
        <v>0.0015288960568786173</v>
      </c>
      <c r="E17" s="53">
        <f>C17/Werte!C8</f>
        <v>0.007343404038359017</v>
      </c>
      <c r="F17" s="97">
        <f>Werte!D26-Werte!B8</f>
        <v>-0.004155078125000045</v>
      </c>
      <c r="G17" s="97">
        <f>Werte!E26-Werte!C8</f>
        <v>-0.001136427897765857</v>
      </c>
      <c r="H17" s="53">
        <f>F17/Werte!B8</f>
        <v>-0.004180148401752508</v>
      </c>
      <c r="I17" s="53">
        <f>G17/Werte!C8</f>
        <v>-0.002783008081904227</v>
      </c>
      <c r="J17" s="53">
        <f>Werte!I26</f>
        <v>0.0010235244088952894</v>
      </c>
      <c r="K17" s="53">
        <f>Werte!K26</f>
        <v>0.024270395132579985</v>
      </c>
      <c r="L17" s="54">
        <f>Werte!F26/1000/Werte!C26</f>
        <v>0.007665391945352917</v>
      </c>
    </row>
    <row r="18" spans="1:12" ht="12.75">
      <c r="A18" s="40" t="s">
        <v>7</v>
      </c>
      <c r="B18" s="98">
        <f>Werte!B27-Werte!B9</f>
        <v>-0.00014667968749998428</v>
      </c>
      <c r="C18" s="98">
        <f>Werte!C27-Werte!C9</f>
        <v>-0.0026451302612304217</v>
      </c>
      <c r="D18" s="55">
        <f>B18/Werte!B9</f>
        <v>-0.0003099500571818315</v>
      </c>
      <c r="E18" s="55">
        <f>C18/Werte!C9</f>
        <v>-0.009662872654939347</v>
      </c>
      <c r="F18" s="98">
        <f>Werte!D27-Werte!B9</f>
        <v>-0.016137500000000027</v>
      </c>
      <c r="G18" s="98">
        <f>Werte!E27-Werte!C9</f>
        <v>-0.0035167308547262577</v>
      </c>
      <c r="H18" s="55">
        <f>F18/Werte!B9</f>
        <v>-0.03410028432036542</v>
      </c>
      <c r="I18" s="55">
        <f>G18/Werte!C9</f>
        <v>-0.012846899417009706</v>
      </c>
      <c r="J18" s="55">
        <f>Werte!I27</f>
        <v>0.008598214858589186</v>
      </c>
      <c r="K18" s="55">
        <f>Werte!K27</f>
        <v>0.043115406527895896</v>
      </c>
      <c r="L18" s="56">
        <f>Werte!F27/1000/Werte!C27</f>
        <v>0.023013457509137362</v>
      </c>
    </row>
    <row r="19" spans="1:12" ht="12.75">
      <c r="A19" s="40" t="s">
        <v>8</v>
      </c>
      <c r="B19" s="102" t="s">
        <v>74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4"/>
    </row>
    <row r="20" spans="1:12" ht="13.5" thickBot="1">
      <c r="A20" s="52" t="s">
        <v>9</v>
      </c>
      <c r="B20" s="98">
        <f>Werte!B29-Werte!B11</f>
        <v>0.06248339843749995</v>
      </c>
      <c r="C20" s="98">
        <f>Werte!C29-Werte!C11</f>
        <v>0.008795705926339548</v>
      </c>
      <c r="D20" s="55">
        <f>B20/Werte!B11</f>
        <v>0.07892860491165042</v>
      </c>
      <c r="E20" s="55">
        <f>C20/Werte!C11</f>
        <v>0.02369383148821938</v>
      </c>
      <c r="F20" s="98">
        <f>Werte!D29-Werte!B11</f>
        <v>0.015115624999999966</v>
      </c>
      <c r="G20" s="98">
        <f>Werte!E29-Werte!C11</f>
        <v>0.004549831223438772</v>
      </c>
      <c r="H20" s="55">
        <f>F20/Werte!B11</f>
        <v>0.01909395492966082</v>
      </c>
      <c r="I20" s="55">
        <f>G20/Werte!C11</f>
        <v>0.012256314070843537</v>
      </c>
      <c r="J20" s="92"/>
      <c r="K20" s="70"/>
      <c r="L20" s="144"/>
    </row>
    <row r="21" spans="1:12" ht="14.25" thickBot="1" thickTop="1">
      <c r="A21" s="159"/>
      <c r="B21" s="160"/>
      <c r="C21" s="160"/>
      <c r="D21" s="161"/>
      <c r="E21" s="161"/>
      <c r="F21" s="162"/>
      <c r="G21" s="162"/>
      <c r="H21" s="161"/>
      <c r="I21" s="161"/>
      <c r="J21" s="163"/>
      <c r="K21" s="164"/>
      <c r="L21" s="165"/>
    </row>
    <row r="22" spans="1:10" ht="16.5" thickBot="1" thickTop="1">
      <c r="A22" s="129" t="s">
        <v>123</v>
      </c>
      <c r="B22" s="127" t="s">
        <v>148</v>
      </c>
      <c r="C22" s="128" t="s">
        <v>149</v>
      </c>
      <c r="D22" s="127" t="s">
        <v>148</v>
      </c>
      <c r="E22" s="128" t="s">
        <v>149</v>
      </c>
      <c r="F22" s="7"/>
      <c r="G22" s="7"/>
      <c r="H22" s="7"/>
      <c r="I22" s="7"/>
      <c r="J22" s="7"/>
    </row>
    <row r="23" spans="1:10" ht="13.5" thickTop="1">
      <c r="A23" s="69" t="s">
        <v>150</v>
      </c>
      <c r="B23" s="101">
        <f>Werte!B32-Werte!B31</f>
        <v>-0.0007917968750000004</v>
      </c>
      <c r="C23" s="145">
        <f>Werte!C32-Werte!C31</f>
        <v>-0.0006645396994286179</v>
      </c>
      <c r="D23" s="148">
        <f>B23/Werte!$B$7</f>
        <v>-0.009012734322199699</v>
      </c>
      <c r="E23" s="149">
        <f>C23/Werte!C7</f>
        <v>-0.00539117680885281</v>
      </c>
      <c r="F23" s="7"/>
      <c r="G23" s="7"/>
      <c r="H23" s="7"/>
      <c r="I23" s="7"/>
      <c r="J23" s="7"/>
    </row>
    <row r="24" spans="1:10" ht="12.75">
      <c r="A24" s="2" t="s">
        <v>141</v>
      </c>
      <c r="B24" s="97">
        <f>Werte!B33-Werte!B32</f>
        <v>0.0013544921875000004</v>
      </c>
      <c r="C24" s="146">
        <f>Werte!C33-Werte!C32</f>
        <v>0.0009510644710128136</v>
      </c>
      <c r="D24" s="53">
        <f>B24/Werte!$B$7</f>
        <v>0.015417689325223211</v>
      </c>
      <c r="E24" s="54">
        <f>C24/Werte!C8</f>
        <v>0.0023290699871448984</v>
      </c>
      <c r="F24" s="7"/>
      <c r="G24" s="7"/>
      <c r="H24" s="7"/>
      <c r="I24" s="7"/>
      <c r="J24" s="7"/>
    </row>
    <row r="25" spans="1:5" ht="13.5" thickBot="1">
      <c r="A25" s="3" t="s">
        <v>142</v>
      </c>
      <c r="B25" s="99">
        <f>Werte!B34-Werte!B33</f>
        <v>8.222656249999571E-05</v>
      </c>
      <c r="C25" s="147">
        <f>Werte!C34-Werte!C33</f>
        <v>6.391381626502657E-05</v>
      </c>
      <c r="D25" s="150">
        <f>B25/Werte!$B$7</f>
        <v>0.0009359548963112662</v>
      </c>
      <c r="E25" s="151">
        <f>C25/Werte!C9</f>
        <v>0.00023348228875989693</v>
      </c>
    </row>
    <row r="29" spans="1:4" ht="15">
      <c r="A29" s="136"/>
      <c r="B29" s="7"/>
      <c r="C29" s="9"/>
      <c r="D29" s="9"/>
    </row>
    <row r="30" spans="1:4" ht="15">
      <c r="A30" s="136"/>
      <c r="B30" s="7"/>
      <c r="C30" s="9"/>
      <c r="D30" s="9"/>
    </row>
    <row r="31" spans="1:3" ht="15">
      <c r="A31" s="136"/>
      <c r="B31" s="7"/>
      <c r="C31" s="9"/>
    </row>
    <row r="32" spans="1:3" ht="15">
      <c r="A32" s="136"/>
      <c r="B32" s="7"/>
      <c r="C32" s="9"/>
    </row>
  </sheetData>
  <mergeCells count="1">
    <mergeCell ref="A1:L1"/>
  </mergeCells>
  <printOptions/>
  <pageMargins left="0.75" right="0.75" top="1" bottom="1" header="0.4921259845" footer="0.4921259845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workbookViewId="0" topLeftCell="A52">
      <selection activeCell="H55" sqref="H55"/>
    </sheetView>
  </sheetViews>
  <sheetFormatPr defaultColWidth="11.421875" defaultRowHeight="12.75"/>
  <cols>
    <col min="2" max="2" width="16.140625" style="0" customWidth="1"/>
  </cols>
  <sheetData>
    <row r="1" spans="1:4" ht="12.75">
      <c r="A1" t="s">
        <v>154</v>
      </c>
      <c r="D1" s="10"/>
    </row>
    <row r="2" spans="1:4" ht="63.75">
      <c r="A2" s="10" t="s">
        <v>0</v>
      </c>
      <c r="B2" s="10" t="s">
        <v>87</v>
      </c>
      <c r="C2" s="10" t="s">
        <v>98</v>
      </c>
      <c r="D2" s="136"/>
    </row>
    <row r="3" spans="1:4" ht="25.5">
      <c r="A3" s="10" t="s">
        <v>14</v>
      </c>
      <c r="B3" s="136" t="s">
        <v>88</v>
      </c>
      <c r="C3" s="136" t="s">
        <v>91</v>
      </c>
      <c r="D3" s="7"/>
    </row>
    <row r="4" spans="1:4" ht="15">
      <c r="A4" s="10" t="s">
        <v>34</v>
      </c>
      <c r="B4" s="7" t="s">
        <v>38</v>
      </c>
      <c r="C4" s="10" t="s">
        <v>38</v>
      </c>
      <c r="D4" s="153"/>
    </row>
    <row r="5" spans="1:4" ht="30">
      <c r="A5" s="10" t="s">
        <v>15</v>
      </c>
      <c r="B5" s="153" t="s">
        <v>94</v>
      </c>
      <c r="C5" s="136" t="s">
        <v>95</v>
      </c>
      <c r="D5" s="9"/>
    </row>
    <row r="6" spans="1:4" ht="12.75">
      <c r="A6" s="152">
        <f>Flaeche_Umfang!A6</f>
        <v>0</v>
      </c>
      <c r="B6" s="152" t="str">
        <f>Flaeche_Umfang!H6</f>
        <v>Flächenfehler, Fadenmessgerät</v>
      </c>
      <c r="C6" s="152" t="str">
        <f>Flaeche_Umfang!I6</f>
        <v>Streckenfehler, Fadenmessgerät</v>
      </c>
      <c r="D6" s="9"/>
    </row>
    <row r="7" spans="1:4" ht="12.75">
      <c r="A7" s="152" t="str">
        <f>Flaeche_Umfang!A7</f>
        <v>A</v>
      </c>
      <c r="B7" s="9">
        <f>ABS(Flaeche_Umfang!H7)</f>
        <v>0.0037633680790578107</v>
      </c>
      <c r="C7" s="9">
        <f>ABS(Flaeche_Umfang!I7)</f>
        <v>0.002020971493434636</v>
      </c>
      <c r="D7" s="9"/>
    </row>
    <row r="8" spans="1:4" ht="12.75">
      <c r="A8" s="152" t="str">
        <f>Flaeche_Umfang!A8</f>
        <v>B</v>
      </c>
      <c r="B8" s="9">
        <f>ABS(Flaeche_Umfang!H8)</f>
        <v>0.008203500160068291</v>
      </c>
      <c r="C8" s="9">
        <f>ABS(Flaeche_Umfang!I8)</f>
        <v>0.0023125237542637018</v>
      </c>
      <c r="D8" s="9"/>
    </row>
    <row r="9" spans="1:4" ht="12.75">
      <c r="A9" s="152" t="str">
        <f>Flaeche_Umfang!A9</f>
        <v>C</v>
      </c>
      <c r="B9" s="9">
        <f>ABS(Flaeche_Umfang!H9)</f>
        <v>0.007103540707913573</v>
      </c>
      <c r="C9" s="9">
        <f>ABS(Flaeche_Umfang!I9)</f>
        <v>0.0012274846182115454</v>
      </c>
      <c r="D9" s="9"/>
    </row>
    <row r="10" spans="1:4" ht="12.75">
      <c r="A10" s="152" t="str">
        <f>Flaeche_Umfang!A10</f>
        <v>D</v>
      </c>
      <c r="B10" s="9">
        <f>ABS(Flaeche_Umfang!H10)</f>
        <v>0.02185746341990883</v>
      </c>
      <c r="C10" s="9">
        <f>ABS(Flaeche_Umfang!I10)</f>
        <v>0.004136607573072912</v>
      </c>
      <c r="D10" s="9"/>
    </row>
    <row r="11" spans="1:4" ht="12.75">
      <c r="A11" s="152" t="str">
        <f>Flaeche_Umfang!A11</f>
        <v>E</v>
      </c>
      <c r="B11" s="9">
        <f>ABS(Flaeche_Umfang!H11)</f>
        <v>0.05625652074338585</v>
      </c>
      <c r="C11" s="9">
        <f>ABS(Flaeche_Umfang!I11)</f>
        <v>0.028946213437917426</v>
      </c>
      <c r="D11" s="9"/>
    </row>
    <row r="12" spans="1:4" ht="12.75">
      <c r="A12" s="152" t="str">
        <f>Flaeche_Umfang!A12</f>
        <v>F</v>
      </c>
      <c r="B12" s="9">
        <f>ABS(Flaeche_Umfang!H12)</f>
        <v>0.013672832957500452</v>
      </c>
      <c r="C12" s="9">
        <f>ABS(Flaeche_Umfang!I12)</f>
        <v>0.004367295606537325</v>
      </c>
      <c r="D12" s="9"/>
    </row>
    <row r="13" spans="1:4" ht="12.75">
      <c r="A13" s="152"/>
      <c r="B13" s="9"/>
      <c r="C13" s="9"/>
      <c r="D13" s="9"/>
    </row>
    <row r="14" spans="1:4" ht="12.75">
      <c r="A14" s="152">
        <f>Flaeche_Umfang!A14</f>
        <v>0</v>
      </c>
      <c r="B14" s="9" t="str">
        <f>Flaeche_Umfang!H14</f>
        <v>Flächenfehler, Ultraschall</v>
      </c>
      <c r="C14" s="9" t="str">
        <f>Flaeche_Umfang!I14</f>
        <v>Streckenfehler, Ultraschall</v>
      </c>
      <c r="D14" s="9"/>
    </row>
    <row r="15" spans="1:4" ht="12.75">
      <c r="A15" s="152" t="str">
        <f>Flaeche_Umfang!A15</f>
        <v>A</v>
      </c>
      <c r="B15" s="9">
        <f>ABS(Flaeche_Umfang!H15)</f>
        <v>0.0037633680790578107</v>
      </c>
      <c r="C15" s="9">
        <f>ABS(Flaeche_Umfang!I15)</f>
        <v>0.002020971493434636</v>
      </c>
      <c r="D15" s="9"/>
    </row>
    <row r="16" spans="1:4" ht="12.75">
      <c r="A16" s="152" t="str">
        <f>Flaeche_Umfang!A16</f>
        <v>B</v>
      </c>
      <c r="B16" s="9">
        <f>ABS(Flaeche_Umfang!H16)</f>
        <v>0.006916284281293424</v>
      </c>
      <c r="C16" s="9">
        <f>ABS(Flaeche_Umfang!I16)</f>
        <v>0.004578799164925219</v>
      </c>
      <c r="D16" s="9"/>
    </row>
    <row r="17" spans="1:4" ht="12.75">
      <c r="A17" s="152" t="str">
        <f>Flaeche_Umfang!A17</f>
        <v>C</v>
      </c>
      <c r="B17" s="9">
        <f>ABS(Flaeche_Umfang!H17)</f>
        <v>0.004180148401752508</v>
      </c>
      <c r="C17" s="9">
        <f>ABS(Flaeche_Umfang!I17)</f>
        <v>0.002783008081904227</v>
      </c>
      <c r="D17" s="9"/>
    </row>
    <row r="18" spans="1:4" ht="12.75">
      <c r="A18" s="152" t="str">
        <f>Flaeche_Umfang!A18</f>
        <v>D</v>
      </c>
      <c r="B18" s="9">
        <f>ABS(Flaeche_Umfang!H18)</f>
        <v>0.03410028432036542</v>
      </c>
      <c r="C18" s="9">
        <f>ABS(Flaeche_Umfang!I18)</f>
        <v>0.012846899417009706</v>
      </c>
      <c r="D18" s="9"/>
    </row>
    <row r="19" spans="1:4" ht="12.75">
      <c r="A19" s="152" t="str">
        <f>Flaeche_Umfang!A19</f>
        <v>E</v>
      </c>
      <c r="B19" s="9">
        <f>ABS(Flaeche_Umfang!H19)</f>
        <v>0</v>
      </c>
      <c r="C19" s="9">
        <f>ABS(Flaeche_Umfang!I19)</f>
        <v>0</v>
      </c>
      <c r="D19" s="9"/>
    </row>
    <row r="20" spans="1:4" ht="12.75">
      <c r="A20" s="152" t="str">
        <f>Flaeche_Umfang!A20</f>
        <v>F</v>
      </c>
      <c r="B20" s="9">
        <f>ABS(Flaeche_Umfang!H20)</f>
        <v>0.01909395492966082</v>
      </c>
      <c r="C20" s="9">
        <f>ABS(Flaeche_Umfang!I20)</f>
        <v>0.012256314070843537</v>
      </c>
      <c r="D20" s="9"/>
    </row>
    <row r="21" spans="1:3" ht="12.75">
      <c r="A21" s="152"/>
      <c r="B21" s="9"/>
      <c r="C21" s="9"/>
    </row>
    <row r="22" spans="1:3" ht="12.75">
      <c r="A22" s="152" t="str">
        <f>Flaeche_Umfang!A22</f>
        <v>Fläche B Bussole</v>
      </c>
      <c r="B22" s="9" t="str">
        <f>Flaeche_Umfang!D22</f>
        <v>Flächenfehler</v>
      </c>
      <c r="C22" s="9" t="str">
        <f>Flaeche_Umfang!E22</f>
        <v>Streckenfehler</v>
      </c>
    </row>
    <row r="23" spans="1:3" ht="12.75">
      <c r="A23" s="152" t="str">
        <f>Flaeche_Umfang!A23</f>
        <v>Bandmass</v>
      </c>
      <c r="B23" s="9">
        <f>ABS(Flaeche_Umfang!D23)</f>
        <v>0.009012734322199699</v>
      </c>
      <c r="C23" s="9">
        <f>ABS(Flaeche_Umfang!E23)</f>
        <v>0.00539117680885281</v>
      </c>
    </row>
    <row r="24" spans="1:3" ht="12.75">
      <c r="A24" s="152" t="str">
        <f>Flaeche_Umfang!A24</f>
        <v>Fadenmessgerät</v>
      </c>
      <c r="B24" s="9">
        <f>ABS(Flaeche_Umfang!D24)</f>
        <v>0.015417689325223211</v>
      </c>
      <c r="C24" s="9">
        <f>ABS(Flaeche_Umfang!E24)</f>
        <v>0.0023290699871448984</v>
      </c>
    </row>
    <row r="25" spans="1:3" ht="12.75">
      <c r="A25" s="152" t="str">
        <f>Flaeche_Umfang!A25</f>
        <v>Ultraschall</v>
      </c>
      <c r="B25" s="9">
        <f>ABS(Flaeche_Umfang!D25)</f>
        <v>0.0009359548963112662</v>
      </c>
      <c r="C25" s="9">
        <f>ABS(Flaeche_Umfang!E25)</f>
        <v>0.00023348228875989693</v>
      </c>
    </row>
    <row r="26" spans="1:3" ht="12.75">
      <c r="A26" s="152"/>
      <c r="B26" s="9"/>
      <c r="C26" s="9"/>
    </row>
    <row r="28" spans="1:7" ht="12.75">
      <c r="A28" t="s">
        <v>155</v>
      </c>
      <c r="G28" t="s">
        <v>156</v>
      </c>
    </row>
    <row r="30" spans="2:14" ht="12.75">
      <c r="B30" s="152" t="s">
        <v>151</v>
      </c>
      <c r="C30" s="152" t="s">
        <v>152</v>
      </c>
      <c r="D30" t="s">
        <v>153</v>
      </c>
      <c r="F30" t="s">
        <v>157</v>
      </c>
      <c r="G30" t="s">
        <v>158</v>
      </c>
      <c r="H30" t="s">
        <v>159</v>
      </c>
      <c r="I30" t="s">
        <v>160</v>
      </c>
      <c r="J30" t="s">
        <v>161</v>
      </c>
      <c r="K30" t="s">
        <v>162</v>
      </c>
      <c r="L30" t="s">
        <v>163</v>
      </c>
      <c r="M30" t="s">
        <v>164</v>
      </c>
      <c r="N30" t="s">
        <v>165</v>
      </c>
    </row>
    <row r="31" spans="1:14" ht="12.75">
      <c r="A31" t="s">
        <v>168</v>
      </c>
      <c r="B31" s="9">
        <v>0.011342340002021665</v>
      </c>
      <c r="C31" s="9">
        <v>0.005747665371352888</v>
      </c>
      <c r="D31" s="9">
        <v>0.002651243028252535</v>
      </c>
      <c r="F31" s="9">
        <v>0.002931906628683487</v>
      </c>
      <c r="G31" s="9">
        <v>0.0036246189661074263</v>
      </c>
      <c r="H31" s="9">
        <v>0.004354686786639852</v>
      </c>
      <c r="I31" s="9">
        <v>0.004865932382045727</v>
      </c>
      <c r="J31" s="9">
        <v>0.007847472469086311</v>
      </c>
      <c r="K31" s="9">
        <v>0.016274633272809744</v>
      </c>
      <c r="L31" s="9">
        <v>0.03129973849114005</v>
      </c>
      <c r="M31" s="9">
        <v>0.0364718995701585</v>
      </c>
      <c r="N31" s="9">
        <v>0.06156577974155628</v>
      </c>
    </row>
    <row r="32" spans="1:14" ht="12.75">
      <c r="A32" t="s">
        <v>169</v>
      </c>
      <c r="B32" s="9">
        <v>0.03410028432036542</v>
      </c>
      <c r="C32" s="9">
        <v>0.012846899417009706</v>
      </c>
      <c r="D32" s="9">
        <v>0.00539117680885281</v>
      </c>
      <c r="F32" s="9">
        <v>0.006328617868143338</v>
      </c>
      <c r="G32" s="9">
        <v>0.008199185513440276</v>
      </c>
      <c r="H32" s="9">
        <v>0.0092270516217733</v>
      </c>
      <c r="I32" s="9">
        <v>0.009513269616695985</v>
      </c>
      <c r="J32" s="9">
        <v>0.026862114303880386</v>
      </c>
      <c r="K32" s="9">
        <v>0.036743448180412884</v>
      </c>
      <c r="L32" s="9">
        <v>0.045633579302704064</v>
      </c>
      <c r="M32" s="9">
        <v>0.057671075642466624</v>
      </c>
      <c r="N32" s="9">
        <v>0.117204669406968</v>
      </c>
    </row>
    <row r="33" spans="1:14" ht="12.75">
      <c r="A33" t="s">
        <v>166</v>
      </c>
      <c r="B33" s="9">
        <v>0.018476204344639136</v>
      </c>
      <c r="C33" s="9">
        <v>0.007168516080572926</v>
      </c>
      <c r="D33" s="9">
        <v>0.00845545951457806</v>
      </c>
      <c r="F33" s="9">
        <v>0.009885624396263974</v>
      </c>
      <c r="G33" s="9">
        <v>0.010544678819389254</v>
      </c>
      <c r="H33" s="9">
        <v>0.013061308848522322</v>
      </c>
      <c r="I33" s="9">
        <v>0.01773327735630242</v>
      </c>
      <c r="J33" s="9">
        <v>0.02481710587178598</v>
      </c>
      <c r="K33" s="9">
        <v>0.035959822176809195</v>
      </c>
      <c r="L33" s="9">
        <v>0.06975076801223735</v>
      </c>
      <c r="M33" s="9">
        <v>0.09424933414330529</v>
      </c>
      <c r="N33" s="9">
        <v>0.12166086857921096</v>
      </c>
    </row>
    <row r="34" spans="1:14" ht="12.75">
      <c r="A34" t="s">
        <v>167</v>
      </c>
      <c r="B34" s="9">
        <v>0.05625652074338585</v>
      </c>
      <c r="C34" s="9">
        <v>0.028946213437917426</v>
      </c>
      <c r="D34" s="9">
        <v>0.015417689325223211</v>
      </c>
      <c r="F34" s="9">
        <v>0.023227363661484163</v>
      </c>
      <c r="G34" s="9">
        <v>0.016338712749827657</v>
      </c>
      <c r="H34" s="9">
        <v>0.050176370098692205</v>
      </c>
      <c r="I34" s="9">
        <v>0.03312670773412818</v>
      </c>
      <c r="J34" s="9">
        <v>0.054196660231515315</v>
      </c>
      <c r="K34" s="9">
        <v>0.07078915079935542</v>
      </c>
      <c r="L34" s="9">
        <v>0.1161754093930767</v>
      </c>
      <c r="M34" s="9">
        <v>0.1806766839496693</v>
      </c>
      <c r="N34" s="9">
        <v>0.24529089949656777</v>
      </c>
    </row>
    <row r="39" spans="7:15" ht="12.75">
      <c r="G39" s="9"/>
      <c r="H39" s="9"/>
      <c r="I39" s="9"/>
      <c r="J39" s="9"/>
      <c r="K39" s="9"/>
      <c r="L39" s="9"/>
      <c r="M39" s="9"/>
      <c r="N39" s="9"/>
      <c r="O39" s="9"/>
    </row>
    <row r="40" spans="7:13" ht="12.75">
      <c r="G40" s="9"/>
      <c r="H40" s="9"/>
      <c r="I40" s="9"/>
      <c r="J40" s="9"/>
      <c r="K40" s="9"/>
      <c r="L40" s="9"/>
      <c r="M40" s="9"/>
    </row>
    <row r="43" spans="5:13" ht="12.75">
      <c r="E43" s="9"/>
      <c r="F43" s="9"/>
      <c r="G43" s="9"/>
      <c r="H43" s="9"/>
      <c r="I43" s="9"/>
      <c r="J43" s="9"/>
      <c r="K43" s="9"/>
      <c r="L43" s="9"/>
      <c r="M43" s="9"/>
    </row>
    <row r="44" spans="5:8" ht="12.75">
      <c r="E44" s="9"/>
      <c r="F44" s="9"/>
      <c r="G44" s="9"/>
      <c r="H44" s="9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3"/>
  <sheetViews>
    <sheetView workbookViewId="0" topLeftCell="A16">
      <selection activeCell="L26" sqref="L26"/>
    </sheetView>
  </sheetViews>
  <sheetFormatPr defaultColWidth="11.421875" defaultRowHeight="12.75"/>
  <cols>
    <col min="1" max="3" width="11.421875" style="166" customWidth="1"/>
    <col min="4" max="4" width="13.00390625" style="166" bestFit="1" customWidth="1"/>
    <col min="5" max="16384" width="11.421875" style="166" customWidth="1"/>
  </cols>
  <sheetData>
    <row r="1" spans="2:18" ht="15">
      <c r="B1" s="167" t="s">
        <v>1</v>
      </c>
      <c r="E1" s="167" t="s">
        <v>2</v>
      </c>
      <c r="H1" s="167"/>
      <c r="I1" s="167" t="s">
        <v>179</v>
      </c>
      <c r="J1" s="167"/>
      <c r="L1" s="167"/>
      <c r="M1" s="167" t="s">
        <v>180</v>
      </c>
      <c r="N1" s="167"/>
      <c r="P1" s="167"/>
      <c r="Q1" s="167" t="s">
        <v>181</v>
      </c>
      <c r="R1" s="167"/>
    </row>
    <row r="2" spans="1:18" ht="76.5">
      <c r="A2" s="168" t="s">
        <v>0</v>
      </c>
      <c r="B2" s="168" t="s">
        <v>87</v>
      </c>
      <c r="C2" s="168" t="s">
        <v>98</v>
      </c>
      <c r="E2" s="168" t="s">
        <v>87</v>
      </c>
      <c r="F2" s="168" t="s">
        <v>98</v>
      </c>
      <c r="H2" s="169"/>
      <c r="I2" s="169" t="s">
        <v>39</v>
      </c>
      <c r="J2" s="169" t="s">
        <v>40</v>
      </c>
      <c r="L2" s="169"/>
      <c r="M2" s="169" t="s">
        <v>39</v>
      </c>
      <c r="N2" s="169" t="s">
        <v>40</v>
      </c>
      <c r="P2" s="169"/>
      <c r="Q2" s="169" t="s">
        <v>39</v>
      </c>
      <c r="R2" s="169" t="s">
        <v>40</v>
      </c>
    </row>
    <row r="3" spans="1:18" ht="25.5">
      <c r="A3" s="168" t="s">
        <v>14</v>
      </c>
      <c r="B3" s="170" t="s">
        <v>88</v>
      </c>
      <c r="C3" s="170" t="s">
        <v>91</v>
      </c>
      <c r="E3" s="170" t="s">
        <v>88</v>
      </c>
      <c r="F3" s="170" t="s">
        <v>91</v>
      </c>
      <c r="H3" s="171"/>
      <c r="I3" s="171"/>
      <c r="J3" s="171"/>
      <c r="L3" s="171"/>
      <c r="M3" s="171"/>
      <c r="N3" s="171"/>
      <c r="P3" s="171"/>
      <c r="Q3" s="171"/>
      <c r="R3" s="171"/>
    </row>
    <row r="4" spans="1:18" ht="12.75">
      <c r="A4" s="168" t="s">
        <v>34</v>
      </c>
      <c r="B4" s="166" t="s">
        <v>38</v>
      </c>
      <c r="C4" s="168" t="s">
        <v>38</v>
      </c>
      <c r="E4" s="166" t="s">
        <v>38</v>
      </c>
      <c r="F4" s="168" t="s">
        <v>38</v>
      </c>
      <c r="H4" s="168"/>
      <c r="I4" s="168" t="s">
        <v>38</v>
      </c>
      <c r="J4" s="168" t="s">
        <v>38</v>
      </c>
      <c r="L4" s="168"/>
      <c r="M4" s="168" t="s">
        <v>38</v>
      </c>
      <c r="N4" s="168" t="s">
        <v>38</v>
      </c>
      <c r="P4" s="168"/>
      <c r="Q4" s="168" t="s">
        <v>38</v>
      </c>
      <c r="R4" s="168" t="s">
        <v>38</v>
      </c>
    </row>
    <row r="5" spans="1:18" ht="30">
      <c r="A5" s="168" t="s">
        <v>15</v>
      </c>
      <c r="B5" s="171" t="s">
        <v>94</v>
      </c>
      <c r="C5" s="170" t="s">
        <v>95</v>
      </c>
      <c r="E5" s="171" t="s">
        <v>94</v>
      </c>
      <c r="F5" s="170" t="s">
        <v>95</v>
      </c>
      <c r="H5" s="172"/>
      <c r="I5" s="172"/>
      <c r="J5" s="172"/>
      <c r="L5" s="172"/>
      <c r="M5" s="172"/>
      <c r="N5" s="172"/>
      <c r="P5" s="172"/>
      <c r="Q5" s="172"/>
      <c r="R5" s="172"/>
    </row>
    <row r="6" spans="1:18" ht="12.75">
      <c r="A6" s="173"/>
      <c r="B6" s="174" t="s">
        <v>148</v>
      </c>
      <c r="C6" s="174" t="s">
        <v>149</v>
      </c>
      <c r="E6" s="174" t="s">
        <v>148</v>
      </c>
      <c r="F6" s="174" t="s">
        <v>149</v>
      </c>
      <c r="I6" s="175"/>
      <c r="J6" s="175"/>
      <c r="M6" s="175"/>
      <c r="N6" s="175"/>
      <c r="Q6" s="175"/>
      <c r="R6" s="175"/>
    </row>
    <row r="7" spans="1:18" ht="12.75">
      <c r="A7" s="173" t="s">
        <v>4</v>
      </c>
      <c r="B7" s="174">
        <v>0.0037633680790578107</v>
      </c>
      <c r="C7" s="174">
        <v>0.002020971493434636</v>
      </c>
      <c r="E7" s="174">
        <v>0.0037633680790578107</v>
      </c>
      <c r="F7" s="174">
        <v>0.002020971493434636</v>
      </c>
      <c r="H7" s="175" t="s">
        <v>170</v>
      </c>
      <c r="I7" s="174">
        <v>0.049</v>
      </c>
      <c r="J7" s="174">
        <v>-0.025</v>
      </c>
      <c r="L7" s="175" t="s">
        <v>170</v>
      </c>
      <c r="M7" s="174">
        <v>0.0029999999999998916</v>
      </c>
      <c r="N7" s="174">
        <v>0.0020000000000000018</v>
      </c>
      <c r="P7" s="175" t="s">
        <v>170</v>
      </c>
      <c r="Q7" s="174">
        <v>0.016</v>
      </c>
      <c r="R7" s="174">
        <v>0.00800000000000001</v>
      </c>
    </row>
    <row r="8" spans="1:18" ht="12.75">
      <c r="A8" s="173" t="s">
        <v>5</v>
      </c>
      <c r="B8" s="174">
        <v>0.008203500160068291</v>
      </c>
      <c r="C8" s="174">
        <v>0.0023125237542637018</v>
      </c>
      <c r="E8" s="174">
        <v>0.00691628428129342</v>
      </c>
      <c r="F8" s="174">
        <v>0.00457879916492522</v>
      </c>
      <c r="H8" s="175" t="s">
        <v>174</v>
      </c>
      <c r="I8" s="174">
        <v>0.0020000000000000018</v>
      </c>
      <c r="J8" s="174">
        <v>0.0020000000000000018</v>
      </c>
      <c r="L8" s="175" t="s">
        <v>174</v>
      </c>
      <c r="M8" s="174">
        <v>0.03299999999999992</v>
      </c>
      <c r="N8" s="174">
        <v>0.016999999999999904</v>
      </c>
      <c r="P8" s="175" t="s">
        <v>174</v>
      </c>
      <c r="Q8" s="174">
        <v>0.006000000000000005</v>
      </c>
      <c r="R8" s="174">
        <v>0.0040000000000000036</v>
      </c>
    </row>
    <row r="9" spans="1:18" ht="12.75">
      <c r="A9" s="173" t="s">
        <v>6</v>
      </c>
      <c r="B9" s="174">
        <v>0.007103540707913573</v>
      </c>
      <c r="C9" s="174">
        <v>0.0012274846182115454</v>
      </c>
      <c r="E9" s="174">
        <v>0.00418014840175251</v>
      </c>
      <c r="F9" s="174">
        <v>0.00278300808190423</v>
      </c>
      <c r="H9" s="175" t="s">
        <v>175</v>
      </c>
      <c r="I9" s="174">
        <v>0.005</v>
      </c>
      <c r="J9" s="174">
        <v>0</v>
      </c>
      <c r="L9" s="175" t="s">
        <v>175</v>
      </c>
      <c r="M9" s="174">
        <v>0.0040000000000000036</v>
      </c>
      <c r="N9" s="174">
        <v>0.01200000000000001</v>
      </c>
      <c r="P9" s="175" t="s">
        <v>175</v>
      </c>
      <c r="Q9" s="174">
        <v>0.02200000000000002</v>
      </c>
      <c r="R9" s="174">
        <v>0.004999999999999893</v>
      </c>
    </row>
    <row r="10" spans="1:18" ht="15">
      <c r="A10" s="173" t="s">
        <v>7</v>
      </c>
      <c r="B10" s="174">
        <v>0.0218574634199088</v>
      </c>
      <c r="C10" s="174">
        <v>0.00413660757307291</v>
      </c>
      <c r="D10" s="167"/>
      <c r="E10" s="174">
        <v>0.0341002843203654</v>
      </c>
      <c r="F10" s="174">
        <v>0.0128468994170097</v>
      </c>
      <c r="H10" s="175" t="s">
        <v>176</v>
      </c>
      <c r="I10" s="174">
        <v>0.001</v>
      </c>
      <c r="J10" s="174">
        <v>0.001</v>
      </c>
      <c r="L10" s="175" t="s">
        <v>176</v>
      </c>
      <c r="M10" s="174">
        <v>0.04</v>
      </c>
      <c r="N10" s="174">
        <v>0.014000000000000012</v>
      </c>
      <c r="P10" s="175" t="s">
        <v>176</v>
      </c>
      <c r="Q10" s="174">
        <v>0.0009999999999998899</v>
      </c>
      <c r="R10" s="174">
        <v>0.0009999999999998899</v>
      </c>
    </row>
    <row r="11" spans="1:18" ht="12.75">
      <c r="A11" s="173" t="s">
        <v>8</v>
      </c>
      <c r="B11" s="174">
        <v>0.05625652074338585</v>
      </c>
      <c r="C11" s="174">
        <v>0.028946213437917426</v>
      </c>
      <c r="D11" s="175"/>
      <c r="E11" s="174"/>
      <c r="F11" s="174"/>
      <c r="H11" s="175" t="s">
        <v>177</v>
      </c>
      <c r="I11" s="174">
        <v>0.012</v>
      </c>
      <c r="J11" s="174">
        <v>0.003</v>
      </c>
      <c r="L11" s="175" t="s">
        <v>177</v>
      </c>
      <c r="M11" s="174">
        <v>0.02</v>
      </c>
      <c r="N11" s="174">
        <v>0.001</v>
      </c>
      <c r="P11" s="175" t="s">
        <v>177</v>
      </c>
      <c r="Q11" s="174">
        <v>0.0009999999999998899</v>
      </c>
      <c r="R11" s="174">
        <v>0</v>
      </c>
    </row>
    <row r="12" spans="1:18" ht="12.75">
      <c r="A12" s="173" t="s">
        <v>9</v>
      </c>
      <c r="B12" s="174">
        <v>0.0136728329575005</v>
      </c>
      <c r="C12" s="174">
        <v>0.004367295606537325</v>
      </c>
      <c r="D12" s="175"/>
      <c r="E12" s="174">
        <v>0.01909395492966082</v>
      </c>
      <c r="F12" s="174">
        <v>0.012256314070843537</v>
      </c>
      <c r="H12" s="175" t="s">
        <v>178</v>
      </c>
      <c r="I12" s="174">
        <v>0.004</v>
      </c>
      <c r="J12" s="174">
        <v>0.004999999999999893</v>
      </c>
      <c r="L12" s="175" t="s">
        <v>178</v>
      </c>
      <c r="M12" s="174">
        <v>0.014</v>
      </c>
      <c r="N12" s="174">
        <v>0.00900000000000001</v>
      </c>
      <c r="P12" s="175" t="s">
        <v>178</v>
      </c>
      <c r="Q12" s="174">
        <v>0.01200000000000001</v>
      </c>
      <c r="R12" s="174">
        <v>0.010999999999999899</v>
      </c>
    </row>
    <row r="13" spans="1:18" ht="12.75">
      <c r="A13" s="173" t="s">
        <v>173</v>
      </c>
      <c r="B13" s="174">
        <v>0.006632772218836041</v>
      </c>
      <c r="C13" s="174">
        <v>0.00578964688954862</v>
      </c>
      <c r="D13" s="175"/>
      <c r="E13" s="174">
        <v>0.00446787879893855</v>
      </c>
      <c r="F13" s="174">
        <v>0.0011862842199122</v>
      </c>
      <c r="H13" s="166" t="s">
        <v>173</v>
      </c>
      <c r="I13" s="174">
        <v>0.012</v>
      </c>
      <c r="J13" s="174">
        <v>0.0020000000000000018</v>
      </c>
      <c r="L13" s="166" t="s">
        <v>173</v>
      </c>
      <c r="M13" s="174">
        <v>0.008000000000000007</v>
      </c>
      <c r="N13" s="174">
        <v>0.004</v>
      </c>
      <c r="P13" s="166" t="s">
        <v>173</v>
      </c>
      <c r="Q13" s="174">
        <v>0.004999999999999893</v>
      </c>
      <c r="R13" s="174">
        <v>0.006000000000000005</v>
      </c>
    </row>
    <row r="15" spans="1:5" ht="12.75">
      <c r="A15" s="166" t="s">
        <v>123</v>
      </c>
      <c r="B15" s="166" t="s">
        <v>148</v>
      </c>
      <c r="C15" s="166" t="s">
        <v>149</v>
      </c>
      <c r="E15" s="166" t="s">
        <v>186</v>
      </c>
    </row>
    <row r="16" spans="1:3" ht="12.75">
      <c r="A16" s="166" t="s">
        <v>150</v>
      </c>
      <c r="B16" s="174">
        <v>0.0090127343221997</v>
      </c>
      <c r="C16" s="174">
        <v>0.00539117680885281</v>
      </c>
    </row>
    <row r="17" spans="1:11" ht="12.75">
      <c r="A17" s="166" t="s">
        <v>141</v>
      </c>
      <c r="B17" s="174">
        <v>0.015417689325223211</v>
      </c>
      <c r="C17" s="174">
        <v>0.0023290699871448984</v>
      </c>
      <c r="E17" s="175"/>
      <c r="F17" s="166" t="s">
        <v>182</v>
      </c>
      <c r="G17" s="166" t="s">
        <v>183</v>
      </c>
      <c r="H17" s="166" t="s">
        <v>184</v>
      </c>
      <c r="I17" s="166" t="s">
        <v>171</v>
      </c>
      <c r="J17" s="166" t="s">
        <v>185</v>
      </c>
      <c r="K17" s="166" t="s">
        <v>172</v>
      </c>
    </row>
    <row r="18" spans="1:11" ht="12.75">
      <c r="A18" s="166" t="s">
        <v>142</v>
      </c>
      <c r="B18" s="174">
        <v>0.0009359548963112662</v>
      </c>
      <c r="C18" s="174">
        <v>0.00023348228875989693</v>
      </c>
      <c r="E18" s="166" t="s">
        <v>40</v>
      </c>
      <c r="F18" s="176">
        <f>C13</f>
        <v>0.00578964688954862</v>
      </c>
      <c r="G18" s="177">
        <f>F13</f>
        <v>0.0011862842199122</v>
      </c>
      <c r="H18" s="174">
        <f>C19</f>
        <v>0.002651243028252535</v>
      </c>
      <c r="I18" s="174">
        <f>J13</f>
        <v>0.0020000000000000018</v>
      </c>
      <c r="J18" s="174">
        <f>N13</f>
        <v>0.004</v>
      </c>
      <c r="K18" s="174">
        <f>R13</f>
        <v>0.006000000000000005</v>
      </c>
    </row>
    <row r="19" spans="1:11" ht="12.75">
      <c r="A19" s="166" t="s">
        <v>173</v>
      </c>
      <c r="B19" s="174">
        <f>AVERAGE(B16:B18)</f>
        <v>0.008455459514578061</v>
      </c>
      <c r="C19" s="174">
        <f>AVERAGE(C16:C18)</f>
        <v>0.002651243028252535</v>
      </c>
      <c r="E19" s="175" t="s">
        <v>39</v>
      </c>
      <c r="F19" s="177">
        <f>B13</f>
        <v>0.006632772218836041</v>
      </c>
      <c r="G19" s="177">
        <f>E13</f>
        <v>0.00446787879893855</v>
      </c>
      <c r="H19" s="174">
        <f>B19</f>
        <v>0.008455459514578061</v>
      </c>
      <c r="I19" s="174">
        <f>I13</f>
        <v>0.012</v>
      </c>
      <c r="J19" s="174">
        <f>M13</f>
        <v>0.008000000000000007</v>
      </c>
      <c r="K19" s="174">
        <f>Q13</f>
        <v>0.004999999999999893</v>
      </c>
    </row>
    <row r="20" ht="12.75"/>
    <row r="21" ht="12.75">
      <c r="E21" s="175"/>
    </row>
    <row r="22" ht="12.75"/>
    <row r="23" ht="12.75"/>
    <row r="24" ht="12.75"/>
    <row r="25" ht="12.75"/>
    <row r="26" ht="12.75"/>
    <row r="27" ht="12.75"/>
    <row r="28" ht="12.75"/>
    <row r="29" ht="12.75"/>
    <row r="30" spans="11:15" ht="12.75">
      <c r="K30" s="174"/>
      <c r="M30" s="174"/>
      <c r="O30" s="174"/>
    </row>
    <row r="31" spans="13:15" ht="12.75">
      <c r="M31" s="174"/>
      <c r="O31" s="174"/>
    </row>
    <row r="32" spans="1:15" ht="12.75">
      <c r="A32" s="175"/>
      <c r="I32" s="168"/>
      <c r="M32" s="174"/>
      <c r="O32" s="174"/>
    </row>
    <row r="33" spans="1:15" ht="12.75">
      <c r="A33" s="175"/>
      <c r="B33" s="175"/>
      <c r="C33" s="175"/>
      <c r="I33" s="168"/>
      <c r="M33" s="174"/>
      <c r="O33" s="174"/>
    </row>
    <row r="34" spans="1:15" ht="12.75">
      <c r="A34" s="175"/>
      <c r="B34" s="175"/>
      <c r="C34" s="175"/>
      <c r="I34" s="168"/>
      <c r="M34" s="174"/>
      <c r="O34" s="174"/>
    </row>
    <row r="35" spans="9:15" ht="12.75">
      <c r="I35" s="168"/>
      <c r="M35" s="174"/>
      <c r="O35" s="174"/>
    </row>
    <row r="36" spans="1:15" ht="12.75">
      <c r="A36" s="173"/>
      <c r="B36" s="173"/>
      <c r="C36" s="173"/>
      <c r="I36" s="173"/>
      <c r="M36" s="174"/>
      <c r="O36" s="174"/>
    </row>
    <row r="37" spans="1:9" ht="12.75">
      <c r="A37" s="173"/>
      <c r="B37" s="173"/>
      <c r="C37" s="173"/>
      <c r="I37" s="174"/>
    </row>
    <row r="38" spans="1:9" ht="12.75">
      <c r="A38" s="173"/>
      <c r="B38" s="173"/>
      <c r="C38" s="173"/>
      <c r="I38" s="174"/>
    </row>
    <row r="39" spans="1:9" ht="12.75">
      <c r="A39" s="173"/>
      <c r="B39" s="173"/>
      <c r="C39" s="173"/>
      <c r="D39" s="168"/>
      <c r="E39" s="168"/>
      <c r="I39" s="174"/>
    </row>
    <row r="40" spans="4:15" ht="15">
      <c r="D40" s="170"/>
      <c r="E40" s="170"/>
      <c r="F40" s="174"/>
      <c r="I40" s="174"/>
      <c r="M40" s="174"/>
      <c r="O40" s="174"/>
    </row>
    <row r="41" spans="5:15" ht="12.75">
      <c r="E41" s="168"/>
      <c r="F41" s="174"/>
      <c r="I41" s="174"/>
      <c r="M41" s="174"/>
      <c r="O41" s="174"/>
    </row>
    <row r="42" spans="4:15" ht="15">
      <c r="D42" s="171"/>
      <c r="E42" s="170"/>
      <c r="F42" s="174"/>
      <c r="I42" s="174"/>
      <c r="M42" s="174"/>
      <c r="O42" s="174"/>
    </row>
    <row r="43" spans="4:15" ht="12.75">
      <c r="D43" s="174"/>
      <c r="E43" s="174"/>
      <c r="F43" s="174"/>
      <c r="M43" s="174"/>
      <c r="O43" s="174"/>
    </row>
    <row r="44" spans="4:15" ht="12.75">
      <c r="D44" s="174"/>
      <c r="E44" s="174"/>
      <c r="F44" s="174"/>
      <c r="K44" s="174"/>
      <c r="M44" s="174"/>
      <c r="O44" s="174"/>
    </row>
    <row r="45" spans="4:15" ht="12.75">
      <c r="D45" s="174"/>
      <c r="E45" s="174"/>
      <c r="F45" s="174"/>
      <c r="K45" s="174"/>
      <c r="M45" s="174"/>
      <c r="O45" s="174"/>
    </row>
    <row r="46" spans="4:15" ht="12.75">
      <c r="D46" s="174"/>
      <c r="E46" s="174"/>
      <c r="F46" s="174"/>
      <c r="K46" s="174"/>
      <c r="M46" s="174"/>
      <c r="O46" s="174"/>
    </row>
    <row r="47" spans="4:5" ht="12.75">
      <c r="D47" s="174"/>
      <c r="E47" s="174"/>
    </row>
    <row r="48" spans="4:12" ht="12.75">
      <c r="D48" s="174"/>
      <c r="E48" s="174"/>
      <c r="F48" s="173"/>
      <c r="G48" s="173"/>
      <c r="J48" s="174"/>
      <c r="K48" s="174"/>
      <c r="L48" s="174"/>
    </row>
    <row r="49" spans="4:12" ht="12.75">
      <c r="D49" s="174"/>
      <c r="E49" s="174"/>
      <c r="F49" s="173"/>
      <c r="G49" s="173"/>
      <c r="J49" s="174"/>
      <c r="K49" s="174"/>
      <c r="L49" s="174"/>
    </row>
    <row r="50" spans="4:12" ht="12.75">
      <c r="D50" s="174"/>
      <c r="E50" s="174"/>
      <c r="F50" s="173"/>
      <c r="G50" s="173"/>
      <c r="J50" s="174"/>
      <c r="K50" s="174"/>
      <c r="L50" s="174"/>
    </row>
    <row r="51" spans="1:12" ht="12.75">
      <c r="A51" s="173"/>
      <c r="B51" s="173"/>
      <c r="C51" s="173"/>
      <c r="D51" s="174"/>
      <c r="E51" s="174"/>
      <c r="F51" s="173"/>
      <c r="G51" s="173"/>
      <c r="H51" s="174"/>
      <c r="I51" s="174"/>
      <c r="J51" s="174"/>
      <c r="K51" s="174"/>
      <c r="L51" s="174"/>
    </row>
    <row r="52" spans="1:12" ht="12.75">
      <c r="A52" s="173"/>
      <c r="B52" s="173"/>
      <c r="C52" s="173"/>
      <c r="D52" s="174"/>
      <c r="E52" s="174"/>
      <c r="F52" s="173"/>
      <c r="G52" s="173"/>
      <c r="H52" s="174"/>
      <c r="I52" s="174"/>
      <c r="J52" s="174"/>
      <c r="K52" s="174"/>
      <c r="L52" s="174"/>
    </row>
    <row r="53" spans="1:12" ht="12.75">
      <c r="A53" s="173"/>
      <c r="B53" s="173"/>
      <c r="C53" s="173"/>
      <c r="D53" s="174"/>
      <c r="E53" s="174"/>
      <c r="F53" s="173"/>
      <c r="G53" s="173"/>
      <c r="H53" s="174"/>
      <c r="I53" s="174"/>
      <c r="J53" s="174"/>
      <c r="K53" s="174"/>
      <c r="L53" s="174"/>
    </row>
    <row r="54" spans="1:12" ht="12.75">
      <c r="A54" s="173"/>
      <c r="B54" s="173"/>
      <c r="C54" s="173"/>
      <c r="D54" s="174"/>
      <c r="E54" s="174"/>
      <c r="F54" s="173"/>
      <c r="G54" s="173"/>
      <c r="H54" s="174"/>
      <c r="I54" s="174"/>
      <c r="J54" s="174"/>
      <c r="K54" s="174"/>
      <c r="L54" s="174"/>
    </row>
    <row r="55" spans="1:12" ht="12.75">
      <c r="A55" s="173"/>
      <c r="B55" s="173"/>
      <c r="C55" s="173"/>
      <c r="D55" s="174"/>
      <c r="E55" s="174"/>
      <c r="F55" s="173"/>
      <c r="G55" s="173"/>
      <c r="H55" s="174"/>
      <c r="I55" s="174"/>
      <c r="J55" s="174"/>
      <c r="K55" s="174"/>
      <c r="L55" s="174"/>
    </row>
    <row r="56" spans="1:12" ht="12.75">
      <c r="A56" s="173"/>
      <c r="B56" s="173"/>
      <c r="C56" s="173"/>
      <c r="D56" s="174"/>
      <c r="E56" s="174"/>
      <c r="F56" s="173"/>
      <c r="G56" s="173"/>
      <c r="H56" s="174"/>
      <c r="I56" s="174"/>
      <c r="J56" s="174"/>
      <c r="K56" s="174"/>
      <c r="L56" s="174"/>
    </row>
    <row r="57" spans="1:12" ht="12.75">
      <c r="A57" s="173"/>
      <c r="B57" s="173"/>
      <c r="C57" s="173"/>
      <c r="D57" s="174"/>
      <c r="E57" s="174"/>
      <c r="F57" s="173"/>
      <c r="G57" s="173"/>
      <c r="H57" s="174"/>
      <c r="I57" s="174"/>
      <c r="J57" s="174"/>
      <c r="K57" s="174"/>
      <c r="L57" s="174"/>
    </row>
    <row r="58" spans="1:12" ht="12.75">
      <c r="A58" s="173"/>
      <c r="B58" s="173"/>
      <c r="C58" s="173"/>
      <c r="D58" s="174"/>
      <c r="E58" s="174"/>
      <c r="F58" s="173"/>
      <c r="G58" s="173"/>
      <c r="H58" s="174"/>
      <c r="I58" s="174"/>
      <c r="J58" s="174"/>
      <c r="K58" s="174"/>
      <c r="L58" s="174"/>
    </row>
    <row r="59" spans="4:12" ht="12.75">
      <c r="D59" s="173"/>
      <c r="E59" s="173"/>
      <c r="F59" s="173"/>
      <c r="G59" s="173"/>
      <c r="H59" s="173"/>
      <c r="I59" s="173"/>
      <c r="J59" s="173"/>
      <c r="K59" s="173"/>
      <c r="L59" s="173"/>
    </row>
    <row r="60" spans="4:12" ht="12.75">
      <c r="D60" s="173"/>
      <c r="E60" s="173"/>
      <c r="F60" s="173"/>
      <c r="G60" s="173"/>
      <c r="H60" s="173"/>
      <c r="I60" s="173"/>
      <c r="J60" s="173"/>
      <c r="K60" s="173"/>
      <c r="L60" s="173"/>
    </row>
    <row r="61" spans="4:12" ht="12.75">
      <c r="D61" s="173"/>
      <c r="E61" s="173"/>
      <c r="F61" s="173"/>
      <c r="G61" s="173"/>
      <c r="H61" s="173"/>
      <c r="I61" s="173"/>
      <c r="J61" s="173"/>
      <c r="K61" s="173"/>
      <c r="L61" s="173"/>
    </row>
    <row r="62" spans="4:12" ht="12.75">
      <c r="D62" s="173"/>
      <c r="E62" s="173"/>
      <c r="F62" s="173"/>
      <c r="G62" s="173"/>
      <c r="H62" s="173"/>
      <c r="I62" s="173"/>
      <c r="J62" s="173"/>
      <c r="K62" s="173"/>
      <c r="L62" s="173"/>
    </row>
    <row r="63" spans="1:12" ht="12.75">
      <c r="A63" s="173"/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1:V63"/>
  <sheetViews>
    <sheetView workbookViewId="0" topLeftCell="A1">
      <selection activeCell="A1" sqref="A1"/>
    </sheetView>
  </sheetViews>
  <sheetFormatPr defaultColWidth="11.421875" defaultRowHeight="12.75"/>
  <cols>
    <col min="2" max="2" width="15.57421875" style="0" customWidth="1"/>
    <col min="3" max="4" width="15.28125" style="0" customWidth="1"/>
    <col min="5" max="5" width="16.00390625" style="0" customWidth="1"/>
    <col min="6" max="6" width="12.28125" style="0" customWidth="1"/>
    <col min="7" max="7" width="13.57421875" style="0" customWidth="1"/>
    <col min="8" max="8" width="13.00390625" style="0" customWidth="1"/>
    <col min="9" max="9" width="16.57421875" style="0" customWidth="1"/>
    <col min="10" max="11" width="15.8515625" style="0" customWidth="1"/>
    <col min="12" max="12" width="13.00390625" style="0" customWidth="1"/>
    <col min="13" max="13" width="12.421875" style="0" customWidth="1"/>
    <col min="14" max="15" width="12.7109375" style="0" customWidth="1"/>
    <col min="16" max="16" width="14.00390625" style="0" customWidth="1"/>
    <col min="17" max="17" width="12.421875" style="0" customWidth="1"/>
    <col min="18" max="19" width="12.28125" style="0" customWidth="1"/>
  </cols>
  <sheetData>
    <row r="1" spans="1:20" ht="12.75">
      <c r="A1" s="7" t="s">
        <v>70</v>
      </c>
      <c r="B1" s="7"/>
      <c r="C1" s="7" t="s">
        <v>141</v>
      </c>
      <c r="D1" s="7"/>
      <c r="E1" s="7"/>
      <c r="F1" s="7"/>
      <c r="G1" s="7"/>
      <c r="H1" s="7" t="s">
        <v>142</v>
      </c>
      <c r="I1" s="7"/>
      <c r="J1" s="7"/>
      <c r="K1" s="7" t="s">
        <v>71</v>
      </c>
      <c r="L1" s="7"/>
      <c r="M1" s="7" t="s">
        <v>141</v>
      </c>
      <c r="N1" s="7"/>
      <c r="O1" s="7"/>
      <c r="P1" s="7"/>
      <c r="Q1" s="7" t="s">
        <v>143</v>
      </c>
      <c r="R1" s="7"/>
      <c r="S1" s="7"/>
      <c r="T1" s="7"/>
    </row>
    <row r="2" spans="1:20" ht="15">
      <c r="A2" s="7"/>
      <c r="B2" s="136" t="s">
        <v>100</v>
      </c>
      <c r="C2" s="136" t="s">
        <v>101</v>
      </c>
      <c r="D2" s="12" t="s">
        <v>102</v>
      </c>
      <c r="E2" s="12" t="s">
        <v>103</v>
      </c>
      <c r="F2" s="7"/>
      <c r="G2" s="136" t="s">
        <v>104</v>
      </c>
      <c r="H2" s="136" t="s">
        <v>105</v>
      </c>
      <c r="I2" s="12" t="s">
        <v>106</v>
      </c>
      <c r="J2" s="12" t="s">
        <v>107</v>
      </c>
      <c r="K2" s="7"/>
      <c r="L2" s="136" t="s">
        <v>108</v>
      </c>
      <c r="M2" s="136" t="s">
        <v>109</v>
      </c>
      <c r="N2" s="136" t="s">
        <v>110</v>
      </c>
      <c r="O2" s="7"/>
      <c r="P2" s="136" t="s">
        <v>104</v>
      </c>
      <c r="Q2" s="136" t="s">
        <v>105</v>
      </c>
      <c r="R2" s="136" t="s">
        <v>111</v>
      </c>
      <c r="S2" s="7"/>
      <c r="T2" s="7"/>
    </row>
    <row r="3" spans="1:20" ht="63.75">
      <c r="A3" s="137"/>
      <c r="B3" s="68" t="s">
        <v>58</v>
      </c>
      <c r="C3" s="68" t="s">
        <v>96</v>
      </c>
      <c r="D3" s="68" t="s">
        <v>59</v>
      </c>
      <c r="E3" s="68" t="s">
        <v>62</v>
      </c>
      <c r="F3" s="138"/>
      <c r="G3" s="68" t="s">
        <v>60</v>
      </c>
      <c r="H3" s="68" t="s">
        <v>97</v>
      </c>
      <c r="I3" s="68" t="s">
        <v>61</v>
      </c>
      <c r="J3" s="68" t="s">
        <v>63</v>
      </c>
      <c r="K3" s="7"/>
      <c r="L3" s="68" t="s">
        <v>64</v>
      </c>
      <c r="M3" s="68" t="s">
        <v>117</v>
      </c>
      <c r="N3" s="68" t="s">
        <v>66</v>
      </c>
      <c r="O3" s="7"/>
      <c r="P3" s="68" t="s">
        <v>65</v>
      </c>
      <c r="Q3" s="68" t="s">
        <v>99</v>
      </c>
      <c r="R3" s="68" t="s">
        <v>67</v>
      </c>
      <c r="S3" s="7"/>
      <c r="T3" s="7"/>
    </row>
    <row r="4" spans="1:20" ht="12.75">
      <c r="A4" s="7" t="s">
        <v>4</v>
      </c>
      <c r="B4" s="72">
        <f>ABS(Flaeche_Umfang!D7)</f>
        <v>0.0037633680790578107</v>
      </c>
      <c r="C4" s="72">
        <f>ABS(Flaeche_Umfang!H7)</f>
        <v>0.0037633680790578107</v>
      </c>
      <c r="D4" s="72">
        <f>ABS(Flaeche_Umfang!J7)</f>
        <v>0.00167078166321418</v>
      </c>
      <c r="E4" s="72">
        <f>ABS(Flaeche_Umfang!K7)</f>
        <v>0.007606408804013595</v>
      </c>
      <c r="F4" s="7"/>
      <c r="G4" s="72">
        <f>ABS(Flaeche_Umfang!D15)</f>
        <v>0.0037633680790578107</v>
      </c>
      <c r="H4" s="72">
        <f>ABS(Flaeche_Umfang!H15)</f>
        <v>0.0037633680790578107</v>
      </c>
      <c r="I4" s="72">
        <f>ABS(Flaeche_Umfang!J15)</f>
        <v>0.00167078166321418</v>
      </c>
      <c r="J4" s="72">
        <f>ABS(Flaeche_Umfang!K15)</f>
        <v>0.007606408804013595</v>
      </c>
      <c r="K4" s="7" t="s">
        <v>4</v>
      </c>
      <c r="L4" s="72">
        <f>ABS(Flaeche_Umfang!E7)</f>
        <v>0.002020971493434636</v>
      </c>
      <c r="M4" s="72">
        <f>ABS(Flaeche_Umfang!I7)</f>
        <v>0.002020971493434636</v>
      </c>
      <c r="N4" s="72">
        <f>ABS(Flaeche_Umfang!L7)</f>
        <v>0.010177807998220573</v>
      </c>
      <c r="O4" s="7"/>
      <c r="P4" s="72">
        <f>ABS(Flaeche_Umfang!E15)</f>
        <v>0.002020971493434636</v>
      </c>
      <c r="Q4" s="72">
        <f>ABS(Flaeche_Umfang!I15)</f>
        <v>0.002020971493434636</v>
      </c>
      <c r="R4" s="72">
        <f>ABS(Flaeche_Umfang!L15)</f>
        <v>0.010177807998220578</v>
      </c>
      <c r="S4" s="7"/>
      <c r="T4" s="7"/>
    </row>
    <row r="5" spans="1:20" ht="12.75">
      <c r="A5" s="7" t="s">
        <v>5</v>
      </c>
      <c r="B5" s="72">
        <f>ABS(Flaeche_Umfang!D8)</f>
        <v>0.008203500160068291</v>
      </c>
      <c r="C5" s="72">
        <f>ABS(Flaeche_Umfang!H8)</f>
        <v>0.008203500160068291</v>
      </c>
      <c r="D5" s="72">
        <f>ABS(Flaeche_Umfang!J8)</f>
        <v>0.00011048431011640507</v>
      </c>
      <c r="E5" s="72">
        <f>ABS(Flaeche_Umfang!K8)</f>
        <v>0.00572218620589286</v>
      </c>
      <c r="F5" s="7"/>
      <c r="G5" s="72">
        <f>ABS(Flaeche_Umfang!D16)</f>
        <v>0.006916284281293424</v>
      </c>
      <c r="H5" s="72">
        <f>ABS(Flaeche_Umfang!H16)</f>
        <v>0.006916284281293424</v>
      </c>
      <c r="I5" s="72">
        <f>ABS(Flaeche_Umfang!J16)</f>
        <v>1.6438870496251387E-05</v>
      </c>
      <c r="J5" s="72">
        <f>ABS(Flaeche_Umfang!K16)</f>
        <v>0.0027244418476058715</v>
      </c>
      <c r="K5" s="7" t="s">
        <v>5</v>
      </c>
      <c r="L5" s="72">
        <f>ABS(Flaeche_Umfang!E8)</f>
        <v>0.0023125237542637018</v>
      </c>
      <c r="M5" s="72">
        <f>ABS(Flaeche_Umfang!I8)</f>
        <v>0.0023125237542637018</v>
      </c>
      <c r="N5" s="72">
        <f>ABS(Flaeche_Umfang!L8)</f>
        <v>0.0025247383312101282</v>
      </c>
      <c r="O5" s="7"/>
      <c r="P5" s="72">
        <f>ABS(Flaeche_Umfang!E16)</f>
        <v>0.004578799164925219</v>
      </c>
      <c r="Q5" s="72">
        <f>ABS(Flaeche_Umfang!I16)</f>
        <v>0.004578799164925219</v>
      </c>
      <c r="R5" s="72">
        <f>ABS(Flaeche_Umfang!L16)</f>
        <v>0.000977358925207291</v>
      </c>
      <c r="S5" s="7"/>
      <c r="T5" s="7"/>
    </row>
    <row r="6" spans="1:20" ht="12.75">
      <c r="A6" s="7" t="s">
        <v>6</v>
      </c>
      <c r="B6" s="72">
        <f>ABS(Flaeche_Umfang!D9)</f>
        <v>0.012898648201233359</v>
      </c>
      <c r="C6" s="72">
        <f>ABS(Flaeche_Umfang!H9)</f>
        <v>0.007103540707913573</v>
      </c>
      <c r="D6" s="72">
        <f>ABS(Flaeche_Umfang!J9)</f>
        <v>0.001407016095560083</v>
      </c>
      <c r="E6" s="72">
        <f>ABS(Flaeche_Umfang!K9)</f>
        <v>0.028983665758928624</v>
      </c>
      <c r="F6" s="7"/>
      <c r="G6" s="72">
        <f>ABS(Flaeche_Umfang!D17)</f>
        <v>0.0015288960568786173</v>
      </c>
      <c r="H6" s="72">
        <f>ABS(Flaeche_Umfang!H17)</f>
        <v>0.004180148401752508</v>
      </c>
      <c r="I6" s="72">
        <f>ABS(Flaeche_Umfang!J17)</f>
        <v>0.0010235244088952894</v>
      </c>
      <c r="J6" s="72">
        <f>ABS(Flaeche_Umfang!K17)</f>
        <v>0.024270395132579985</v>
      </c>
      <c r="K6" s="7" t="s">
        <v>6</v>
      </c>
      <c r="L6" s="72">
        <f>ABS(Flaeche_Umfang!E9)</f>
        <v>0.01136771439377421</v>
      </c>
      <c r="M6" s="72">
        <f>ABS(Flaeche_Umfang!I9)</f>
        <v>0.0012274846182115454</v>
      </c>
      <c r="N6" s="72">
        <f>ABS(Flaeche_Umfang!L9)</f>
        <v>0.008980552138038712</v>
      </c>
      <c r="O6" s="7"/>
      <c r="P6" s="72">
        <f>ABS(Flaeche_Umfang!E17)</f>
        <v>0.007343404038359017</v>
      </c>
      <c r="Q6" s="72">
        <f>ABS(Flaeche_Umfang!I17)</f>
        <v>0.002783008081904227</v>
      </c>
      <c r="R6" s="72">
        <f>ABS(Flaeche_Umfang!L17)</f>
        <v>0.007665391945352917</v>
      </c>
      <c r="S6" s="7"/>
      <c r="T6" s="7"/>
    </row>
    <row r="7" spans="1:20" ht="12.75">
      <c r="A7" s="7" t="s">
        <v>7</v>
      </c>
      <c r="B7" s="72">
        <f>ABS(Flaeche_Umfang!D10)</f>
        <v>0.01581694539472411</v>
      </c>
      <c r="C7" s="72">
        <f>ABS(Flaeche_Umfang!H10)</f>
        <v>0.02185746341990883</v>
      </c>
      <c r="D7" s="72">
        <f>ABS(Flaeche_Umfang!J10)</f>
        <v>0.0051715024076728604</v>
      </c>
      <c r="E7" s="72">
        <f>ABS(Flaeche_Umfang!K10)</f>
        <v>0.045774683652304984</v>
      </c>
      <c r="F7" s="7"/>
      <c r="G7" s="72">
        <f>ABS(Flaeche_Umfang!D18)</f>
        <v>0.0003099500571818315</v>
      </c>
      <c r="H7" s="72">
        <f>ABS(Flaeche_Umfang!H18)</f>
        <v>0.03410028432036542</v>
      </c>
      <c r="I7" s="72">
        <f>ABS(Flaeche_Umfang!J18)</f>
        <v>0.008598214858589186</v>
      </c>
      <c r="J7" s="72">
        <f>ABS(Flaeche_Umfang!K18)</f>
        <v>0.043115406527895896</v>
      </c>
      <c r="K7" s="7" t="s">
        <v>7</v>
      </c>
      <c r="L7" s="72">
        <f>ABS(Flaeche_Umfang!E10)</f>
        <v>0.0007347044258609009</v>
      </c>
      <c r="M7" s="72">
        <f>ABS(Flaeche_Umfang!I10)</f>
        <v>0.004136607573072912</v>
      </c>
      <c r="N7" s="72">
        <f>ABS(Flaeche_Umfang!L10)</f>
        <v>0.01780570092930099</v>
      </c>
      <c r="O7" s="7"/>
      <c r="P7" s="72">
        <f>ABS(Flaeche_Umfang!E18)</f>
        <v>0.009662872654939347</v>
      </c>
      <c r="Q7" s="72">
        <f>ABS(Flaeche_Umfang!I18)</f>
        <v>0.012846899417009706</v>
      </c>
      <c r="R7" s="72">
        <f>ABS(Flaeche_Umfang!L18)</f>
        <v>0.023013457509137362</v>
      </c>
      <c r="S7" s="7"/>
      <c r="T7" s="7"/>
    </row>
    <row r="8" spans="1:20" ht="12.75">
      <c r="A8" s="139" t="s">
        <v>8</v>
      </c>
      <c r="B8" s="72">
        <f>ABS(Flaeche_Umfang!D11)</f>
        <v>0.05625652074338585</v>
      </c>
      <c r="C8" s="72">
        <f>ABS(Flaeche_Umfang!H11)</f>
        <v>0.05625652074338585</v>
      </c>
      <c r="D8" s="72"/>
      <c r="E8" s="7"/>
      <c r="F8" s="72"/>
      <c r="G8" s="72"/>
      <c r="H8" s="72"/>
      <c r="I8" s="7"/>
      <c r="J8" s="72"/>
      <c r="K8" s="72"/>
      <c r="L8" s="72">
        <f>ABS(Flaeche_Umfang!E11)</f>
        <v>0.028946213437917426</v>
      </c>
      <c r="M8" s="72">
        <f>ABS(Flaeche_Umfang!I11)</f>
        <v>0.028946213437917426</v>
      </c>
      <c r="N8" s="7"/>
      <c r="O8" s="7"/>
      <c r="P8" s="72"/>
      <c r="Q8" s="72"/>
      <c r="R8" s="7"/>
      <c r="S8" s="7"/>
      <c r="T8" s="7"/>
    </row>
    <row r="9" spans="1:20" ht="12.75">
      <c r="A9" s="139" t="s">
        <v>9</v>
      </c>
      <c r="B9" s="72">
        <f>ABS(Flaeche_Umfang!D12)</f>
        <v>0.04416365260212873</v>
      </c>
      <c r="C9" s="72">
        <f>ABS(Flaeche_Umfang!H12)</f>
        <v>0.013672832957500452</v>
      </c>
      <c r="D9" s="7"/>
      <c r="E9" s="7"/>
      <c r="F9" s="7"/>
      <c r="G9" s="72">
        <f>ABS(Flaeche_Umfang!D20)</f>
        <v>0.07892860491165042</v>
      </c>
      <c r="H9" s="72">
        <f>ABS(Flaeche_Umfang!H20)</f>
        <v>0.01909395492966082</v>
      </c>
      <c r="I9" s="7"/>
      <c r="J9" s="7"/>
      <c r="K9" s="7"/>
      <c r="L9" s="72">
        <f>ABS(Flaeche_Umfang!E12)</f>
        <v>0.004367295606537624</v>
      </c>
      <c r="M9" s="72">
        <f>ABS(Flaeche_Umfang!I12)</f>
        <v>0.004367295606537325</v>
      </c>
      <c r="N9" s="7"/>
      <c r="O9" s="7"/>
      <c r="P9" s="72">
        <f>ABS(Flaeche_Umfang!E20)</f>
        <v>0.02369383148821938</v>
      </c>
      <c r="Q9" s="72">
        <f>ABS(Flaeche_Umfang!I20)</f>
        <v>0.012256314070843537</v>
      </c>
      <c r="R9" s="7"/>
      <c r="S9" s="7"/>
      <c r="T9" s="7"/>
    </row>
    <row r="12" spans="1:11" ht="12.75" customHeight="1">
      <c r="A12" t="s">
        <v>73</v>
      </c>
      <c r="K12" t="s">
        <v>72</v>
      </c>
    </row>
    <row r="13" spans="1:21" ht="15">
      <c r="A13" s="7"/>
      <c r="B13" s="12" t="s">
        <v>106</v>
      </c>
      <c r="C13" s="12" t="s">
        <v>102</v>
      </c>
      <c r="D13" s="12" t="s">
        <v>107</v>
      </c>
      <c r="E13" s="12" t="s">
        <v>103</v>
      </c>
      <c r="F13" s="136" t="s">
        <v>104</v>
      </c>
      <c r="G13" s="136" t="s">
        <v>100</v>
      </c>
      <c r="H13" s="136" t="s">
        <v>105</v>
      </c>
      <c r="I13" s="136" t="s">
        <v>101</v>
      </c>
      <c r="J13" s="7"/>
      <c r="K13" s="7"/>
      <c r="L13" s="136" t="s">
        <v>111</v>
      </c>
      <c r="M13" s="136" t="s">
        <v>110</v>
      </c>
      <c r="N13" s="7"/>
      <c r="O13" s="136" t="s">
        <v>104</v>
      </c>
      <c r="P13" s="136" t="s">
        <v>108</v>
      </c>
      <c r="Q13" s="136"/>
      <c r="R13" s="136" t="s">
        <v>105</v>
      </c>
      <c r="S13" s="136" t="s">
        <v>109</v>
      </c>
      <c r="T13" s="7"/>
      <c r="U13" s="9"/>
    </row>
    <row r="14" spans="1:20" ht="76.5">
      <c r="A14" s="137"/>
      <c r="B14" s="68" t="s">
        <v>112</v>
      </c>
      <c r="C14" s="68" t="s">
        <v>69</v>
      </c>
      <c r="D14" s="68" t="s">
        <v>113</v>
      </c>
      <c r="E14" s="68" t="s">
        <v>68</v>
      </c>
      <c r="F14" s="68" t="s">
        <v>114</v>
      </c>
      <c r="G14" s="68" t="s">
        <v>58</v>
      </c>
      <c r="H14" s="68" t="s">
        <v>115</v>
      </c>
      <c r="I14" s="68" t="s">
        <v>116</v>
      </c>
      <c r="J14" s="7"/>
      <c r="K14" s="7"/>
      <c r="L14" s="68" t="s">
        <v>67</v>
      </c>
      <c r="M14" s="68" t="s">
        <v>66</v>
      </c>
      <c r="N14" s="7"/>
      <c r="O14" s="68" t="s">
        <v>65</v>
      </c>
      <c r="P14" s="68" t="s">
        <v>64</v>
      </c>
      <c r="Q14" s="68"/>
      <c r="R14" s="68" t="s">
        <v>118</v>
      </c>
      <c r="S14" s="68" t="s">
        <v>119</v>
      </c>
      <c r="T14" s="7"/>
    </row>
    <row r="15" spans="1:21" ht="12.75">
      <c r="A15" s="7" t="s">
        <v>4</v>
      </c>
      <c r="B15" s="72">
        <f>ABS(Flaeche_Umfang!J15)</f>
        <v>0.00167078166321418</v>
      </c>
      <c r="C15" s="72">
        <f>ABS(Flaeche_Umfang!J7)</f>
        <v>0.00167078166321418</v>
      </c>
      <c r="D15" s="72">
        <f>ABS(Flaeche_Umfang!K15)</f>
        <v>0.007606408804013595</v>
      </c>
      <c r="E15" s="72">
        <f>ABS(Flaeche_Umfang!K7)</f>
        <v>0.007606408804013595</v>
      </c>
      <c r="F15" s="72">
        <f>ABS(Flaeche_Umfang!D15)</f>
        <v>0.0037633680790578107</v>
      </c>
      <c r="G15" s="72">
        <f>ABS(Flaeche_Umfang!D7)</f>
        <v>0.0037633680790578107</v>
      </c>
      <c r="H15" s="72">
        <f>ABS(Flaeche_Umfang!H15)</f>
        <v>0.0037633680790578107</v>
      </c>
      <c r="I15" s="72">
        <f>ABS(Flaeche_Umfang!H7)</f>
        <v>0.0037633680790578107</v>
      </c>
      <c r="J15" s="7"/>
      <c r="K15" s="7" t="s">
        <v>7</v>
      </c>
      <c r="L15" s="72">
        <f>ABS(Flaeche_Umfang!L15)</f>
        <v>0.010177807998220578</v>
      </c>
      <c r="M15" s="72">
        <f>ABS(Flaeche_Umfang!L7)</f>
        <v>0.010177807998220573</v>
      </c>
      <c r="N15" s="72"/>
      <c r="O15" s="72">
        <f>ABS(Flaeche_Umfang!E15)</f>
        <v>0.002020971493434636</v>
      </c>
      <c r="P15" s="72">
        <f>ABS(Flaeche_Umfang!E7)</f>
        <v>0.002020971493434636</v>
      </c>
      <c r="Q15" s="72"/>
      <c r="R15" s="72">
        <f>ABS(Flaeche_Umfang!I15)</f>
        <v>0.002020971493434636</v>
      </c>
      <c r="S15" s="72">
        <f>ABS(Flaeche_Umfang!I7)</f>
        <v>0.002020971493434636</v>
      </c>
      <c r="T15" s="72"/>
      <c r="U15" s="9"/>
    </row>
    <row r="16" spans="1:20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1" ht="12.75">
      <c r="A17" s="7" t="s">
        <v>5</v>
      </c>
      <c r="B17" s="72">
        <f>ABS(Flaeche_Umfang!J16)</f>
        <v>1.6438870496251387E-05</v>
      </c>
      <c r="C17" s="72">
        <f>ABS(Flaeche_Umfang!J8)</f>
        <v>0.00011048431011640507</v>
      </c>
      <c r="D17" s="72">
        <f>ABS(Flaeche_Umfang!K16)</f>
        <v>0.0027244418476058715</v>
      </c>
      <c r="E17" s="72">
        <f>ABS(Flaeche_Umfang!K8)</f>
        <v>0.00572218620589286</v>
      </c>
      <c r="F17" s="72">
        <f>ABS(Flaeche_Umfang!D16)</f>
        <v>0.006916284281293424</v>
      </c>
      <c r="G17" s="72">
        <f>ABS(Flaeche_Umfang!D8)</f>
        <v>0.008203500160068291</v>
      </c>
      <c r="H17" s="72">
        <f>ABS(Flaeche_Umfang!H16)</f>
        <v>0.006916284281293424</v>
      </c>
      <c r="I17" s="72">
        <f>ABS(Flaeche_Umfang!H8)</f>
        <v>0.008203500160068291</v>
      </c>
      <c r="J17" s="7"/>
      <c r="K17" s="7" t="s">
        <v>6</v>
      </c>
      <c r="L17" s="72">
        <f>ABS(Flaeche_Umfang!L16)</f>
        <v>0.000977358925207291</v>
      </c>
      <c r="M17" s="72">
        <f>ABS(Flaeche_Umfang!L8)</f>
        <v>0.0025247383312101282</v>
      </c>
      <c r="N17" s="72"/>
      <c r="O17" s="72">
        <f>ABS(Flaeche_Umfang!E16)</f>
        <v>0.004578799164925219</v>
      </c>
      <c r="P17" s="72">
        <f>ABS(Flaeche_Umfang!E8)</f>
        <v>0.0023125237542637018</v>
      </c>
      <c r="Q17" s="72"/>
      <c r="R17" s="72">
        <f>ABS(Flaeche_Umfang!I16)</f>
        <v>0.004578799164925219</v>
      </c>
      <c r="S17" s="72">
        <f>ABS(Flaeche_Umfang!I8)</f>
        <v>0.0023125237542637018</v>
      </c>
      <c r="T17" s="72"/>
      <c r="U17" s="9"/>
    </row>
    <row r="18" spans="1:20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1" ht="12.75">
      <c r="A19" s="7" t="s">
        <v>6</v>
      </c>
      <c r="B19" s="72">
        <f>ABS(Flaeche_Umfang!J17)</f>
        <v>0.0010235244088952894</v>
      </c>
      <c r="C19" s="72">
        <f>ABS(Flaeche_Umfang!J9)</f>
        <v>0.001407016095560083</v>
      </c>
      <c r="D19" s="72">
        <f>ABS(Flaeche_Umfang!K17)</f>
        <v>0.024270395132579985</v>
      </c>
      <c r="E19" s="72">
        <f>ABS(Flaeche_Umfang!K9)</f>
        <v>0.028983665758928624</v>
      </c>
      <c r="F19" s="72">
        <f>ABS(Flaeche_Umfang!D17)</f>
        <v>0.0015288960568786173</v>
      </c>
      <c r="G19" s="72">
        <f>ABS(Flaeche_Umfang!D9)</f>
        <v>0.012898648201233359</v>
      </c>
      <c r="H19" s="72">
        <f>ABS(Flaeche_Umfang!H17)</f>
        <v>0.004180148401752508</v>
      </c>
      <c r="I19" s="72">
        <f>ABS(Flaeche_Umfang!H9)</f>
        <v>0.007103540707913573</v>
      </c>
      <c r="J19" s="7"/>
      <c r="K19" s="7" t="s">
        <v>5</v>
      </c>
      <c r="L19" s="72">
        <f>ABS(Flaeche_Umfang!L17)</f>
        <v>0.007665391945352917</v>
      </c>
      <c r="M19" s="72">
        <f>ABS(Flaeche_Umfang!L9)</f>
        <v>0.008980552138038712</v>
      </c>
      <c r="N19" s="72"/>
      <c r="O19" s="72">
        <f>ABS(Flaeche_Umfang!E17)</f>
        <v>0.007343404038359017</v>
      </c>
      <c r="P19" s="72">
        <f>ABS(Flaeche_Umfang!E9)</f>
        <v>0.01136771439377421</v>
      </c>
      <c r="Q19" s="72"/>
      <c r="R19" s="72">
        <f>ABS(Flaeche_Umfang!I17)</f>
        <v>0.002783008081904227</v>
      </c>
      <c r="S19" s="72">
        <f>ABS(Flaeche_Umfang!I9)</f>
        <v>0.0012274846182115454</v>
      </c>
      <c r="T19" s="72"/>
      <c r="U19" s="9"/>
    </row>
    <row r="20" spans="1:20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ht="12.75">
      <c r="A21" s="7" t="s">
        <v>7</v>
      </c>
      <c r="B21" s="72">
        <f>ABS(Flaeche_Umfang!J18)</f>
        <v>0.008598214858589186</v>
      </c>
      <c r="C21" s="72">
        <f>ABS(Flaeche_Umfang!J10)</f>
        <v>0.0051715024076728604</v>
      </c>
      <c r="D21" s="72">
        <f>ABS(Flaeche_Umfang!K18)</f>
        <v>0.043115406527895896</v>
      </c>
      <c r="E21" s="72">
        <f>ABS(Flaeche_Umfang!K10)</f>
        <v>0.045774683652304984</v>
      </c>
      <c r="F21" s="72">
        <f>ABS(Flaeche_Umfang!D18)</f>
        <v>0.0003099500571818315</v>
      </c>
      <c r="G21" s="72">
        <f>ABS(Flaeche_Umfang!D10)</f>
        <v>0.01581694539472411</v>
      </c>
      <c r="H21" s="72">
        <f>ABS(Flaeche_Umfang!H18)</f>
        <v>0.03410028432036542</v>
      </c>
      <c r="I21" s="72">
        <f>ABS(Flaeche_Umfang!H10)</f>
        <v>0.02185746341990883</v>
      </c>
      <c r="J21" s="7"/>
      <c r="K21" s="7" t="s">
        <v>4</v>
      </c>
      <c r="L21" s="72">
        <f>ABS(Flaeche_Umfang!L18)</f>
        <v>0.023013457509137362</v>
      </c>
      <c r="M21" s="72">
        <f>ABS(Flaeche_Umfang!L10)</f>
        <v>0.01780570092930099</v>
      </c>
      <c r="N21" s="72"/>
      <c r="O21" s="72">
        <f>ABS(Flaeche_Umfang!E18)</f>
        <v>0.009662872654939347</v>
      </c>
      <c r="P21" s="72">
        <f>ABS(Flaeche_Umfang!E10)</f>
        <v>0.0007347044258609009</v>
      </c>
      <c r="Q21" s="72"/>
      <c r="R21" s="72">
        <f>ABS(Flaeche_Umfang!I18)</f>
        <v>0.012846899417009706</v>
      </c>
      <c r="S21" s="72">
        <f>ABS(Flaeche_Umfang!I10)</f>
        <v>0.004136607573072912</v>
      </c>
      <c r="T21" s="72"/>
    </row>
    <row r="22" spans="1:22" ht="12.75">
      <c r="A22" s="7"/>
      <c r="B22" s="72"/>
      <c r="C22" s="7"/>
      <c r="D22" s="7"/>
      <c r="E22" s="7"/>
      <c r="F22" s="7"/>
      <c r="G22" s="7"/>
      <c r="H22" s="72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2.75">
      <c r="A23" s="7"/>
      <c r="B23" s="72"/>
      <c r="C23" s="7"/>
      <c r="D23" s="7"/>
      <c r="E23" s="7"/>
      <c r="F23" s="7"/>
      <c r="G23" s="72"/>
      <c r="H23" s="7"/>
      <c r="I23" s="72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5:22" ht="12.75">
      <c r="E24" s="10"/>
      <c r="F24" s="10"/>
      <c r="G24" s="10"/>
      <c r="J24" s="17"/>
      <c r="K24" s="17"/>
      <c r="L24" s="1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5:22" ht="15">
      <c r="E25" s="136"/>
      <c r="F25" s="136"/>
      <c r="G25" s="136"/>
      <c r="J25" s="12"/>
      <c r="K25" s="12"/>
      <c r="L25" s="136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5:22" ht="12.75">
      <c r="E26" s="10"/>
      <c r="F26" s="7"/>
      <c r="G26" s="7"/>
      <c r="J26" s="14"/>
      <c r="K26" s="14"/>
      <c r="L26" s="10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5:22" ht="15">
      <c r="E27" s="136"/>
      <c r="F27" s="136"/>
      <c r="G27" s="136"/>
      <c r="J27" s="154"/>
      <c r="K27" s="154"/>
      <c r="L27" s="136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5:12" ht="12.75">
      <c r="E28" s="9"/>
      <c r="F28" s="152"/>
      <c r="G28" s="152"/>
      <c r="J28" s="152"/>
      <c r="K28" s="152"/>
      <c r="L28" s="152"/>
    </row>
    <row r="29" spans="5:12" ht="12.75">
      <c r="E29" s="9"/>
      <c r="F29" s="152"/>
      <c r="G29" s="152"/>
      <c r="J29" s="152"/>
      <c r="K29" s="152"/>
      <c r="L29" s="152"/>
    </row>
    <row r="30" spans="5:12" ht="12.75">
      <c r="E30" s="9"/>
      <c r="F30" s="152"/>
      <c r="G30" s="152"/>
      <c r="J30" s="152"/>
      <c r="K30" s="152"/>
      <c r="L30" s="152"/>
    </row>
    <row r="31" spans="5:12" ht="12.75">
      <c r="E31" s="9"/>
      <c r="F31" s="152"/>
      <c r="G31" s="152"/>
      <c r="J31" s="152"/>
      <c r="K31" s="152"/>
      <c r="L31" s="152"/>
    </row>
    <row r="32" spans="5:12" ht="12.75">
      <c r="E32" s="9"/>
      <c r="F32" s="152"/>
      <c r="G32" s="152"/>
      <c r="J32" s="152"/>
      <c r="K32" s="152"/>
      <c r="L32" s="152"/>
    </row>
    <row r="33" spans="5:12" ht="12.75">
      <c r="E33" s="9"/>
      <c r="F33" s="152"/>
      <c r="G33" s="152"/>
      <c r="J33" s="152"/>
      <c r="K33" s="152"/>
      <c r="L33" s="152"/>
    </row>
    <row r="34" spans="5:12" ht="12.75">
      <c r="E34" s="9"/>
      <c r="F34" s="152"/>
      <c r="G34" s="152"/>
      <c r="J34" s="152"/>
      <c r="K34" s="152"/>
      <c r="L34" s="152"/>
    </row>
    <row r="35" spans="5:12" ht="12.75">
      <c r="E35" s="9"/>
      <c r="F35" s="152"/>
      <c r="G35" s="152"/>
      <c r="J35" s="152"/>
      <c r="K35" s="152"/>
      <c r="L35" s="152"/>
    </row>
    <row r="36" spans="5:12" ht="12.75">
      <c r="E36" s="9"/>
      <c r="F36" s="152"/>
      <c r="G36" s="152"/>
      <c r="J36" s="152"/>
      <c r="K36" s="152"/>
      <c r="L36" s="152"/>
    </row>
    <row r="37" spans="5:12" ht="12.75">
      <c r="E37" s="9"/>
      <c r="F37" s="152"/>
      <c r="G37" s="152"/>
      <c r="J37" s="152"/>
      <c r="K37" s="152"/>
      <c r="L37" s="152"/>
    </row>
    <row r="38" spans="5:12" ht="12.75">
      <c r="E38" s="9"/>
      <c r="F38" s="152"/>
      <c r="G38" s="152"/>
      <c r="J38" s="152"/>
      <c r="K38" s="152"/>
      <c r="L38" s="152"/>
    </row>
    <row r="39" spans="5:12" ht="12.75">
      <c r="E39" s="9"/>
      <c r="F39" s="152"/>
      <c r="G39" s="152"/>
      <c r="J39" s="152"/>
      <c r="K39" s="152"/>
      <c r="L39" s="152"/>
    </row>
    <row r="40" spans="5:12" ht="12.75">
      <c r="E40" s="9"/>
      <c r="F40" s="152"/>
      <c r="G40" s="152"/>
      <c r="J40" s="152"/>
      <c r="K40" s="152"/>
      <c r="L40" s="152"/>
    </row>
    <row r="41" spans="5:12" ht="12.75">
      <c r="E41" s="9"/>
      <c r="F41" s="152"/>
      <c r="G41" s="152"/>
      <c r="J41" s="152"/>
      <c r="K41" s="152"/>
      <c r="L41" s="152"/>
    </row>
    <row r="42" spans="5:12" ht="12.75">
      <c r="E42" s="9"/>
      <c r="F42" s="152"/>
      <c r="G42" s="152"/>
      <c r="J42" s="152"/>
      <c r="K42" s="152"/>
      <c r="L42" s="152"/>
    </row>
    <row r="43" spans="5:12" ht="12.75">
      <c r="E43" s="9"/>
      <c r="F43" s="152"/>
      <c r="G43" s="152"/>
      <c r="J43" s="152"/>
      <c r="K43" s="152"/>
      <c r="L43" s="152"/>
    </row>
    <row r="44" spans="6:12" ht="12.75">
      <c r="F44" s="152"/>
      <c r="G44" s="152"/>
      <c r="H44" s="152"/>
      <c r="I44" s="152"/>
      <c r="J44" s="152"/>
      <c r="K44" s="152"/>
      <c r="L44" s="152"/>
    </row>
    <row r="45" spans="6:12" ht="12.75">
      <c r="F45" s="152"/>
      <c r="G45" s="152"/>
      <c r="H45" s="152"/>
      <c r="I45" s="152"/>
      <c r="J45" s="152"/>
      <c r="K45" s="152"/>
      <c r="L45" s="152"/>
    </row>
    <row r="46" spans="6:12" ht="12.75">
      <c r="F46" s="152"/>
      <c r="G46" s="152"/>
      <c r="H46" s="152"/>
      <c r="I46" s="152"/>
      <c r="J46" s="152"/>
      <c r="K46" s="152"/>
      <c r="L46" s="152"/>
    </row>
    <row r="47" spans="6:12" ht="12.75">
      <c r="F47" s="152"/>
      <c r="G47" s="152"/>
      <c r="H47" s="152"/>
      <c r="I47" s="152"/>
      <c r="J47" s="152"/>
      <c r="K47" s="152"/>
      <c r="L47" s="152"/>
    </row>
    <row r="48" spans="6:12" ht="12.75">
      <c r="F48" s="152"/>
      <c r="G48" s="152"/>
      <c r="H48" s="152"/>
      <c r="I48" s="152"/>
      <c r="J48" s="152"/>
      <c r="K48" s="152"/>
      <c r="L48" s="152"/>
    </row>
    <row r="49" spans="6:12" ht="12.75">
      <c r="F49" s="152"/>
      <c r="G49" s="152"/>
      <c r="H49" s="152"/>
      <c r="I49" s="152"/>
      <c r="J49" s="152"/>
      <c r="K49" s="152"/>
      <c r="L49" s="152"/>
    </row>
    <row r="50" spans="6:12" ht="12.75">
      <c r="F50" s="152"/>
      <c r="G50" s="152"/>
      <c r="H50" s="152"/>
      <c r="I50" s="152"/>
      <c r="J50" s="152"/>
      <c r="K50" s="152"/>
      <c r="L50" s="152"/>
    </row>
    <row r="51" spans="6:12" ht="12.75">
      <c r="F51" s="152"/>
      <c r="G51" s="152"/>
      <c r="H51" s="152"/>
      <c r="I51" s="152"/>
      <c r="J51" s="152"/>
      <c r="K51" s="152"/>
      <c r="L51" s="152"/>
    </row>
    <row r="52" spans="6:12" ht="12.75">
      <c r="F52" s="152"/>
      <c r="G52" s="152"/>
      <c r="H52" s="152"/>
      <c r="I52" s="152"/>
      <c r="J52" s="152"/>
      <c r="K52" s="152"/>
      <c r="L52" s="152"/>
    </row>
    <row r="53" spans="5:12" ht="12.75">
      <c r="E53" s="152" t="s">
        <v>153</v>
      </c>
      <c r="F53" s="152"/>
      <c r="G53" s="152"/>
      <c r="H53" s="152"/>
      <c r="I53" s="152"/>
      <c r="J53" s="152"/>
      <c r="K53" s="152"/>
      <c r="L53" s="152"/>
    </row>
    <row r="54" spans="5:12" ht="12.75">
      <c r="E54" s="152"/>
      <c r="F54" s="152"/>
      <c r="G54" s="152"/>
      <c r="H54" s="152"/>
      <c r="I54" s="152"/>
      <c r="J54" s="152"/>
      <c r="K54" s="152"/>
      <c r="L54" s="152"/>
    </row>
    <row r="55" spans="5:12" ht="12.75">
      <c r="E55" s="152"/>
      <c r="F55" s="152"/>
      <c r="G55" s="152"/>
      <c r="H55" s="152"/>
      <c r="I55" s="152"/>
      <c r="J55" s="152"/>
      <c r="K55" s="152"/>
      <c r="L55" s="152"/>
    </row>
    <row r="56" spans="5:12" ht="12.75">
      <c r="E56" s="152"/>
      <c r="F56" s="152"/>
      <c r="G56" s="152"/>
      <c r="H56" s="152"/>
      <c r="I56" s="152"/>
      <c r="J56" s="152"/>
      <c r="K56" s="152"/>
      <c r="L56" s="152"/>
    </row>
    <row r="57" spans="5:12" ht="12.75">
      <c r="E57" s="152"/>
      <c r="F57" s="152"/>
      <c r="G57" s="152"/>
      <c r="H57" s="152"/>
      <c r="I57" s="152"/>
      <c r="J57" s="152"/>
      <c r="K57" s="152"/>
      <c r="L57" s="152"/>
    </row>
    <row r="58" spans="1:12" ht="12.75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</row>
    <row r="59" spans="1:12" ht="12.75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</row>
    <row r="60" spans="1:12" ht="12.75">
      <c r="A60" s="152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</row>
    <row r="61" spans="1:12" ht="12.75">
      <c r="A61" s="152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</row>
    <row r="62" spans="1:12" ht="12.75">
      <c r="A62" s="152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</row>
    <row r="63" spans="1:12" ht="12.75">
      <c r="A63" s="152"/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loose</dc:creator>
  <cp:keywords/>
  <dc:description/>
  <cp:lastModifiedBy>Johannes Loose</cp:lastModifiedBy>
  <cp:lastPrinted>2007-01-21T01:21:58Z</cp:lastPrinted>
  <dcterms:created xsi:type="dcterms:W3CDTF">2006-07-10T13:43:03Z</dcterms:created>
  <dcterms:modified xsi:type="dcterms:W3CDTF">2007-11-29T20:21:08Z</dcterms:modified>
  <cp:category/>
  <cp:version/>
  <cp:contentType/>
  <cp:contentStatus/>
</cp:coreProperties>
</file>